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8A14" lockStructure="1"/>
  <bookViews>
    <workbookView visibility="visible" minimized="0" showHorizontalScroll="1" showVerticalScroll="1" showSheetTabs="1" xWindow="28680" yWindow="-900" windowWidth="29040" windowHeight="15720" tabRatio="600" firstSheet="0" activeTab="2" autoFilterDateGrouping="1"/>
  </bookViews>
  <sheets>
    <sheet xmlns:r="http://schemas.openxmlformats.org/officeDocument/2006/relationships" name="Instructions" sheetId="1" state="visible" r:id="rId1"/>
    <sheet xmlns:r="http://schemas.openxmlformats.org/officeDocument/2006/relationships" name="Locations" sheetId="2" state="visible" r:id="rId2"/>
    <sheet xmlns:r="http://schemas.openxmlformats.org/officeDocument/2006/relationships" name="Lot 1 - Latrines" sheetId="3" state="visible" r:id="rId3"/>
    <sheet xmlns:r="http://schemas.openxmlformats.org/officeDocument/2006/relationships" name="Lot 2 - Water tanks" sheetId="4" state="visible" r:id="rId4"/>
    <sheet xmlns:r="http://schemas.openxmlformats.org/officeDocument/2006/relationships" name="Lot 3 - Water pumps" sheetId="5" state="visible" r:id="rId5"/>
    <sheet xmlns:r="http://schemas.openxmlformats.org/officeDocument/2006/relationships" name="Summary" sheetId="6" state="visible" r:id="rId6"/>
  </sheets>
  <definedNames/>
  <calcPr calcId="19102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FF6E860D"/>
      <sz val="16"/>
    </font>
    <font>
      <name val="Arial"/>
      <i val="1"/>
      <color rgb="FF666666"/>
      <sz val="9"/>
    </font>
    <font>
      <name val="Arial"/>
      <b val="1"/>
      <color rgb="FF6E860D"/>
      <sz val="11"/>
    </font>
    <font>
      <name val="Arial"/>
      <b val="1"/>
      <sz val="9"/>
    </font>
    <font>
      <name val="Arial"/>
      <sz val="9"/>
    </font>
    <font>
      <name val="Arial"/>
      <b val="1"/>
      <color rgb="FF6E860D"/>
      <sz val="14"/>
    </font>
    <font>
      <name val="Arial"/>
      <b val="1"/>
      <color rgb="FFFFFFFF"/>
      <sz val="9"/>
    </font>
    <font>
      <name val="Arial"/>
      <b val="1"/>
      <sz val="10"/>
    </font>
  </fonts>
  <fills count="6">
    <fill>
      <patternFill/>
    </fill>
    <fill>
      <patternFill patternType="gray125"/>
    </fill>
    <fill>
      <patternFill patternType="solid">
        <fgColor rgb="FF9DBF13"/>
      </patternFill>
    </fill>
    <fill>
      <patternFill patternType="solid">
        <fgColor rgb="FFFFF2CC"/>
      </patternFill>
    </fill>
    <fill>
      <patternFill patternType="solid">
        <fgColor rgb="FFE8EFC9"/>
      </patternFill>
    </fill>
    <fill>
      <patternFill patternType="solid">
        <fgColor rgb="FFF2F2F2"/>
      </patternFill>
    </fill>
  </fills>
  <borders count="6">
    <border>
      <left/>
      <right/>
      <top/>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right/>
      <top style="thin">
        <color rgb="FFBFBFBF"/>
      </top>
      <bottom/>
      <diagonal/>
    </border>
    <border>
      <left/>
      <right style="thin">
        <color rgb="FFBFBFBF"/>
      </right>
      <top style="thin">
        <color rgb="FFBFBFBF"/>
      </top>
      <bottom/>
      <diagonal/>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7" fillId="2" borderId="1" applyAlignment="1" pivotButton="0" quotePrefix="0" xfId="0">
      <alignment horizontal="center" vertical="center" wrapText="1"/>
    </xf>
    <xf numFmtId="0" fontId="5" fillId="0" borderId="1" pivotButton="0" quotePrefix="0" xfId="0"/>
    <xf numFmtId="0" fontId="5" fillId="0" borderId="1" applyAlignment="1" pivotButton="0" quotePrefix="0" xfId="0">
      <alignment vertical="top" wrapText="1"/>
    </xf>
    <xf numFmtId="4" fontId="5" fillId="0" borderId="1" pivotButton="0" quotePrefix="0" xfId="0"/>
    <xf numFmtId="0" fontId="0" fillId="4" borderId="1" pivotButton="0" quotePrefix="0" xfId="0"/>
    <xf numFmtId="0" fontId="4" fillId="4" borderId="1" applyAlignment="1" pivotButton="0" quotePrefix="0" xfId="0">
      <alignment vertical="top" wrapText="1"/>
    </xf>
    <xf numFmtId="0" fontId="0" fillId="5" borderId="1" pivotButton="0" quotePrefix="0" xfId="0"/>
    <xf numFmtId="4" fontId="8" fillId="5" borderId="1" pivotButton="0" quotePrefix="0" xfId="0"/>
    <xf numFmtId="0" fontId="4" fillId="5" borderId="1" pivotButton="0" quotePrefix="0" xfId="0"/>
    <xf numFmtId="4" fontId="4" fillId="5" borderId="1" pivotButton="0" quotePrefix="0" xfId="0"/>
    <xf numFmtId="0" fontId="3" fillId="5" borderId="1" pivotButton="0" quotePrefix="0" xfId="0"/>
    <xf numFmtId="4" fontId="3" fillId="5" borderId="1" pivotButton="0" quotePrefix="0" xfId="0"/>
    <xf numFmtId="0" fontId="7" fillId="2" borderId="1" applyAlignment="1" pivotButton="0" quotePrefix="0" xfId="0">
      <alignment horizontal="center" wrapText="1"/>
    </xf>
    <xf numFmtId="0" fontId="5" fillId="3" borderId="1" pivotButton="0" quotePrefix="0" xfId="0"/>
    <xf numFmtId="0" fontId="4" fillId="4" borderId="1" pivotButton="0" quotePrefix="0" xfId="0"/>
    <xf numFmtId="0" fontId="5" fillId="0" borderId="1" applyAlignment="1" pivotButton="0" quotePrefix="0" xfId="0">
      <alignment vertical="center"/>
    </xf>
    <xf numFmtId="0" fontId="5" fillId="0" borderId="1" applyAlignment="1" pivotButton="0" quotePrefix="0" xfId="0">
      <alignment vertical="center" wrapText="1"/>
    </xf>
    <xf numFmtId="4" fontId="0" fillId="0" borderId="1" applyAlignment="1" pivotButton="0" quotePrefix="0" xfId="0">
      <alignment vertical="center"/>
    </xf>
    <xf numFmtId="0" fontId="0" fillId="0" borderId="0" applyAlignment="1" pivotButton="0" quotePrefix="0" xfId="0">
      <alignment vertical="center"/>
    </xf>
    <xf numFmtId="4" fontId="5" fillId="3" borderId="1" applyProtection="1" pivotButton="0" quotePrefix="0" xfId="0">
      <protection locked="0" hidden="0"/>
    </xf>
    <xf numFmtId="4" fontId="0" fillId="3" borderId="1" applyAlignment="1" applyProtection="1" pivotButton="0" quotePrefix="0" xfId="0">
      <alignment vertical="center"/>
      <protection locked="0" hidden="0"/>
    </xf>
    <xf numFmtId="0" fontId="0" fillId="3" borderId="1" applyProtection="1" pivotButton="0" quotePrefix="0" xfId="0">
      <protection locked="0" hidden="0"/>
    </xf>
    <xf numFmtId="0" fontId="4" fillId="0" borderId="0" applyAlignment="1" pivotButton="0" quotePrefix="0" xfId="0">
      <alignment horizontal="left" vertical="center"/>
    </xf>
    <xf numFmtId="0" fontId="0" fillId="0" borderId="0" pivotButton="0" quotePrefix="0" xfId="0"/>
    <xf numFmtId="0" fontId="2" fillId="0" borderId="0" applyAlignment="1" pivotButton="0" quotePrefix="0" xfId="0">
      <alignment horizontal="left" vertical="top" wrapText="1"/>
    </xf>
    <xf numFmtId="0" fontId="4" fillId="5" borderId="1" applyAlignment="1" pivotButton="0" quotePrefix="0" xfId="0">
      <alignment horizontal="right" vertical="center"/>
    </xf>
    <xf numFmtId="0" fontId="0" fillId="0" borderId="3" pivotButton="0" quotePrefix="0" xfId="0"/>
    <xf numFmtId="0" fontId="0" fillId="0" borderId="2" pivotButton="0" quotePrefix="0" xfId="0"/>
    <xf numFmtId="0" fontId="3" fillId="5" borderId="1" applyAlignment="1" pivotButton="0" quotePrefix="0" xfId="0">
      <alignment horizontal="right" vertical="center"/>
    </xf>
    <xf numFmtId="0" fontId="8" fillId="5" borderId="1" applyAlignment="1" pivotButton="0" quotePrefix="0" xfId="0">
      <alignment horizontal="right" vertical="center"/>
    </xf>
    <xf numFmtId="0" fontId="5" fillId="0" borderId="1" pivotButton="0" quotePrefix="0" xfId="0"/>
  </cellXfs>
  <cellStyles count="1">
    <cellStyle name="Normal" xfId="0" builtinId="0"/>
  </cellStyles>
  <dxfs count="4">
    <dxf>
      <font>
        <name val="Arial"/>
        <color rgb="FF006100"/>
        <sz val="9"/>
      </font>
      <fill>
        <patternFill patternType="solid">
          <fgColor rgb="FFC6EFCE"/>
        </patternFill>
      </fill>
    </dxf>
    <dxf>
      <font>
        <name val="Arial"/>
        <color rgb="FF9C0006"/>
        <sz val="9"/>
      </font>
      <fill>
        <patternFill patternType="solid">
          <fgColor rgb="FFFFC7CE"/>
        </patternFill>
      </fill>
    </dxf>
    <dxf>
      <font>
        <name val="Arial"/>
        <color rgb="FF9C0006"/>
        <sz val="9"/>
      </font>
      <fill>
        <patternFill patternType="solid">
          <fgColor rgb="FFFFC7CE"/>
        </patternFill>
      </fill>
    </dxf>
    <dxf>
      <font>
        <name val="Arial"/>
        <color rgb="FF006100"/>
        <sz val="9"/>
      </font>
      <fill>
        <patternFill patternType="solid">
          <fgColor rgb="FF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B14" sqref="B14"/>
    </sheetView>
  </sheetViews>
  <sheetFormatPr baseColWidth="8" defaultRowHeight="15"/>
  <cols>
    <col width="5" customWidth="1" style="30" min="1" max="1"/>
    <col width="118" customWidth="1" style="30" min="2" max="2"/>
  </cols>
  <sheetData>
    <row r="1" ht="20.25" customHeight="1" s="30">
      <c r="A1" s="1" t="inlineStr">
        <is>
          <t>Annex G — Financial offer, priced bill of quantities</t>
        </is>
      </c>
    </row>
    <row r="2">
      <c r="A2" s="2" t="inlineStr">
        <is>
          <t>ITT-SUD-KHT-2026-004 · Construction of WASH facilities at health and nutrition facilities, Khartoum and Al Jazeera</t>
        </is>
      </c>
    </row>
    <row r="4">
      <c r="A4" s="3" t="inlineStr">
        <is>
          <t>How to complete this workbook</t>
        </is>
      </c>
    </row>
    <row r="5" ht="15" customHeight="1" s="30">
      <c r="A5" s="4" t="inlineStr">
        <is>
          <t>1</t>
        </is>
      </c>
      <c r="B5" s="5" t="inlineStr">
        <is>
          <t>Enter a rate in every yellow cell of the lot or lots you are bidding for. Rates are in US Dollars.</t>
        </is>
      </c>
    </row>
    <row r="6" ht="30" customHeight="1" s="30">
      <c r="A6" s="4" t="inlineStr">
        <is>
          <t>2</t>
        </is>
      </c>
      <c r="B6" s="5" t="inlineStr">
        <is>
          <t>Do not change any other cell. Totals, quantities and the summary calculate automatically. A workbook with altered formulas may be rejected.</t>
        </is>
      </c>
    </row>
    <row r="7" ht="30" customHeight="1" s="30">
      <c r="A7" s="4" t="inlineStr">
        <is>
          <t>3</t>
        </is>
      </c>
      <c r="B7" s="5" t="inlineStr">
        <is>
          <t>Rates are for the work fully completed and delivered to site, and include labour, materials, plant, transport, supervision, overheads, profit, and all taxes and duties.</t>
        </is>
      </c>
    </row>
    <row r="8" ht="30" customHeight="1" s="30">
      <c r="A8" s="4" t="inlineStr">
        <is>
          <t>4</t>
        </is>
      </c>
      <c r="B8" s="5" t="inlineStr">
        <is>
          <t>Lot 1 is priced for ONE latrine unit. The sheet multiplies by 23 units. Do not price 23 units in the rate column.</t>
        </is>
      </c>
    </row>
    <row r="9" ht="30" customHeight="1" s="30">
      <c r="A9" s="4" t="inlineStr">
        <is>
          <t>5</t>
        </is>
      </c>
      <c r="B9" s="5" t="inlineStr">
        <is>
          <t>Leave a rate blank only if you are not bidding for that lot. A blank rate inside a lot you are bidding for makes the offer incomplete.</t>
        </is>
      </c>
    </row>
    <row r="10" ht="30" customHeight="1" s="30">
      <c r="A10" s="4" t="inlineStr">
        <is>
          <t>6</t>
        </is>
      </c>
      <c r="B10" s="5" t="inlineStr">
        <is>
          <t>The Summary sheet must be signed and stamped. Submit this workbook BOTH as Excel and as a signed PDF, in the FINANCIAL file only.</t>
        </is>
      </c>
    </row>
    <row r="11" ht="30" customHeight="1" s="30">
      <c r="A11" s="4" t="inlineStr">
        <is>
          <t>7</t>
        </is>
      </c>
      <c r="B11" s="5" t="inlineStr">
        <is>
          <t>Do not include this workbook, or any price, in the technical offer. A price found in the technical file will exclude the offer.</t>
        </is>
      </c>
    </row>
    <row r="12" ht="15" customHeight="1" s="30">
      <c r="A12" s="4" t="n"/>
      <c r="B12" s="5" t="n"/>
    </row>
    <row r="13">
      <c r="A13" s="3" t="inlineStr">
        <is>
          <t>Where the quantities come from</t>
        </is>
      </c>
    </row>
    <row r="14" ht="50.25" customHeight="1" s="30">
      <c r="A14" s="4" t="n"/>
      <c r="B14" s="5" t="inlineStr">
        <is>
          <t>The quantities are Muslim Aid's measured quantities from the approved design. Tenderers are responsible for satisfying themselves that the quantities are consistent with the drawings at Annex K before pricing. Any discrepancy must be raised as a clarification before the deadline in section 3 of the invitation to tender.</t>
        </is>
      </c>
    </row>
    <row r="15" ht="15" customHeight="1" s="30">
      <c r="A15" s="4" t="n"/>
      <c r="B15" s="5" t="n"/>
    </row>
    <row r="16">
      <c r="A16" s="3" t="inlineStr">
        <is>
          <t>Arithmetic</t>
        </is>
      </c>
    </row>
    <row r="17" ht="30" customHeight="1" s="30">
      <c r="A17" s="4" t="n"/>
      <c r="B17" s="5" t="inlineStr">
        <is>
          <t>Where a rate and an extended amount disagree at evaluation, the rate governs and the amount is corrected. The tenderer is notified in writing and asked to confirm. A tenderer who does not confirm within the period given may be excluded.</t>
        </is>
      </c>
    </row>
  </sheetData>
  <sheetProtection selectLockedCells="0" selectUnlockedCells="0" sheet="1" objects="1" insertRows="1" insertHyperlinks="1" autoFilter="1" scenarios="1" formatColumns="1" deleteColumns="1" insertColumns="1" pivotTables="1" deleteRows="1" formatCells="1" formatRows="1" sort="1" password="8A14"/>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41"/>
  <sheetViews>
    <sheetView workbookViewId="0">
      <pane ySplit="4" topLeftCell="A8" activePane="bottomLeft" state="frozen"/>
      <selection pane="bottomLeft" activeCell="E5" sqref="E5"/>
    </sheetView>
  </sheetViews>
  <sheetFormatPr baseColWidth="8" defaultRowHeight="15"/>
  <cols>
    <col width="6" customWidth="1" style="30" min="1" max="1"/>
    <col width="12" customWidth="1" style="30" min="2" max="2"/>
    <col width="20" customWidth="1" style="30" min="3" max="3"/>
    <col width="30" customWidth="1" style="30" min="4" max="4"/>
    <col width="13" customWidth="1" style="30" min="5" max="5"/>
    <col width="12" customWidth="1" style="30" min="6" max="7"/>
  </cols>
  <sheetData>
    <row r="1" ht="18" customHeight="1" s="30">
      <c r="A1" s="6" t="inlineStr">
        <is>
          <t>Where the work is</t>
        </is>
      </c>
    </row>
    <row r="2">
      <c r="A2" s="2" t="inlineStr">
        <is>
          <t>From Annex L, revised list of 6 October 2026. Quantities are fixed by the purchase request: 23 latrines (Lot 1), 23 water tank installations (Lot 2) at the same 23 facilities, and 10 water pumps (Lot 3) at 10 further facilities. 33 facilities in total.</t>
        </is>
      </c>
    </row>
    <row r="4" ht="27.95" customHeight="1" s="30">
      <c r="A4" s="7" t="inlineStr">
        <is>
          <t>#</t>
        </is>
      </c>
      <c r="B4" s="7" t="inlineStr">
        <is>
          <t>State</t>
        </is>
      </c>
      <c r="C4" s="7" t="inlineStr">
        <is>
          <t>Locality</t>
        </is>
      </c>
      <c r="D4" s="7" t="inlineStr">
        <is>
          <t>Facility</t>
        </is>
      </c>
      <c r="E4" s="7" t="inlineStr">
        <is>
          <t>Lot 1 latrine</t>
        </is>
      </c>
      <c r="F4" s="7" t="inlineStr">
        <is>
          <t>Lot 2 tank</t>
        </is>
      </c>
      <c r="G4" s="7" t="inlineStr">
        <is>
          <t>Lot 3 pump</t>
        </is>
      </c>
    </row>
    <row r="5">
      <c r="A5" s="37" t="n">
        <v>1</v>
      </c>
      <c r="B5" s="37" t="inlineStr">
        <is>
          <t>AlJazeera</t>
        </is>
      </c>
      <c r="C5" s="37" t="inlineStr">
        <is>
          <t>Sharg Al Jazeera</t>
        </is>
      </c>
      <c r="D5" s="37" t="inlineStr">
        <is>
          <t>Albashagra</t>
        </is>
      </c>
      <c r="E5" s="20" t="n">
        <v>1</v>
      </c>
      <c r="F5" s="20" t="n">
        <v>1</v>
      </c>
      <c r="G5" s="20" t="n"/>
    </row>
    <row r="6">
      <c r="A6" s="37" t="n">
        <v>2</v>
      </c>
      <c r="B6" s="37" t="inlineStr">
        <is>
          <t>AlJazeera</t>
        </is>
      </c>
      <c r="C6" s="37" t="inlineStr">
        <is>
          <t>Sharg Al Jazeera</t>
        </is>
      </c>
      <c r="D6" s="37" t="inlineStr">
        <is>
          <t>Um shanig</t>
        </is>
      </c>
      <c r="E6" s="20" t="n">
        <v>1</v>
      </c>
      <c r="F6" s="20" t="n">
        <v>1</v>
      </c>
      <c r="G6" s="20" t="n"/>
    </row>
    <row r="7">
      <c r="A7" s="37" t="n">
        <v>3</v>
      </c>
      <c r="B7" s="37" t="inlineStr">
        <is>
          <t>AlJazeera</t>
        </is>
      </c>
      <c r="C7" s="37" t="inlineStr">
        <is>
          <t>Sharg Al Jazeera</t>
        </is>
      </c>
      <c r="D7" s="37" t="inlineStr">
        <is>
          <t>Abo harira</t>
        </is>
      </c>
      <c r="E7" s="20" t="n">
        <v>1</v>
      </c>
      <c r="F7" s="20" t="n">
        <v>1</v>
      </c>
      <c r="G7" s="20" t="n"/>
    </row>
    <row r="8">
      <c r="A8" s="37" t="n">
        <v>4</v>
      </c>
      <c r="B8" s="37" t="inlineStr">
        <is>
          <t>AlJazeera</t>
        </is>
      </c>
      <c r="C8" s="37" t="inlineStr">
        <is>
          <t>Sharg Al Jazeera</t>
        </is>
      </c>
      <c r="D8" s="37" t="inlineStr">
        <is>
          <t>Wad sagourta</t>
        </is>
      </c>
      <c r="E8" s="20" t="n">
        <v>1</v>
      </c>
      <c r="F8" s="20" t="n">
        <v>1</v>
      </c>
      <c r="G8" s="20" t="n"/>
    </row>
    <row r="9">
      <c r="A9" s="37" t="n">
        <v>5</v>
      </c>
      <c r="B9" s="37" t="inlineStr">
        <is>
          <t>AlJazeera</t>
        </is>
      </c>
      <c r="C9" s="37" t="inlineStr">
        <is>
          <t>Sharg Al Jazeera</t>
        </is>
      </c>
      <c r="D9" s="37" t="inlineStr">
        <is>
          <t>Zorga</t>
        </is>
      </c>
      <c r="E9" s="20" t="n">
        <v>1</v>
      </c>
      <c r="F9" s="20" t="n">
        <v>1</v>
      </c>
      <c r="G9" s="20" t="n"/>
    </row>
    <row r="10">
      <c r="A10" s="37" t="n">
        <v>6</v>
      </c>
      <c r="B10" s="37" t="inlineStr">
        <is>
          <t>AlJazeera</t>
        </is>
      </c>
      <c r="C10" s="37" t="inlineStr">
        <is>
          <t>Sharg Al Jazeera</t>
        </is>
      </c>
      <c r="D10" s="37" t="inlineStr">
        <is>
          <t>Al-Jaqouqab</t>
        </is>
      </c>
      <c r="E10" s="20" t="n">
        <v>1</v>
      </c>
      <c r="F10" s="20" t="n">
        <v>1</v>
      </c>
      <c r="G10" s="20" t="n"/>
    </row>
    <row r="11">
      <c r="A11" s="37" t="n">
        <v>7</v>
      </c>
      <c r="B11" s="37" t="inlineStr">
        <is>
          <t>AlJazeera</t>
        </is>
      </c>
      <c r="C11" s="37" t="inlineStr">
        <is>
          <t>Medani Al Kubra</t>
        </is>
      </c>
      <c r="D11" s="37" t="inlineStr">
        <is>
          <t>Alshabarga</t>
        </is>
      </c>
      <c r="E11" s="20" t="n">
        <v>1</v>
      </c>
      <c r="F11" s="20" t="n">
        <v>1</v>
      </c>
      <c r="G11" s="20" t="n"/>
    </row>
    <row r="12">
      <c r="A12" s="37" t="n">
        <v>8</v>
      </c>
      <c r="B12" s="37" t="inlineStr">
        <is>
          <t>AlJazeera</t>
        </is>
      </c>
      <c r="C12" s="37" t="inlineStr">
        <is>
          <t>Medani Al Kubra</t>
        </is>
      </c>
      <c r="D12" s="37" t="inlineStr">
        <is>
          <t>Banat</t>
        </is>
      </c>
      <c r="E12" s="20" t="n">
        <v>1</v>
      </c>
      <c r="F12" s="20" t="n">
        <v>1</v>
      </c>
      <c r="G12" s="20" t="n"/>
    </row>
    <row r="13">
      <c r="A13" s="37" t="n">
        <v>9</v>
      </c>
      <c r="B13" s="37" t="inlineStr">
        <is>
          <t>AlJazeera</t>
        </is>
      </c>
      <c r="C13" s="37" t="inlineStr">
        <is>
          <t>Medani Al Kubra</t>
        </is>
      </c>
      <c r="D13" s="37" t="inlineStr">
        <is>
          <t>Atra</t>
        </is>
      </c>
      <c r="E13" s="20" t="n">
        <v>1</v>
      </c>
      <c r="F13" s="20" t="n">
        <v>1</v>
      </c>
      <c r="G13" s="20" t="n"/>
    </row>
    <row r="14">
      <c r="A14" s="37" t="n">
        <v>10</v>
      </c>
      <c r="B14" s="37" t="inlineStr">
        <is>
          <t>AlJazeera</t>
        </is>
      </c>
      <c r="C14" s="37" t="inlineStr">
        <is>
          <t>Um Al Qura</t>
        </is>
      </c>
      <c r="D14" s="37" t="inlineStr">
        <is>
          <t>Village 26</t>
        </is>
      </c>
      <c r="E14" s="20" t="n">
        <v>1</v>
      </c>
      <c r="F14" s="20" t="n">
        <v>1</v>
      </c>
      <c r="G14" s="20" t="n"/>
    </row>
    <row r="15">
      <c r="A15" s="37" t="n">
        <v>11</v>
      </c>
      <c r="B15" s="37" t="inlineStr">
        <is>
          <t>AlJazeera</t>
        </is>
      </c>
      <c r="C15" s="37" t="inlineStr">
        <is>
          <t>Um Al Qura</t>
        </is>
      </c>
      <c r="D15" s="37" t="inlineStr">
        <is>
          <t>Village 31</t>
        </is>
      </c>
      <c r="E15" s="20" t="n">
        <v>1</v>
      </c>
      <c r="F15" s="20" t="n">
        <v>1</v>
      </c>
      <c r="G15" s="20" t="n"/>
    </row>
    <row r="16">
      <c r="A16" s="37" t="n">
        <v>12</v>
      </c>
      <c r="B16" s="37" t="inlineStr">
        <is>
          <t>AlJazeera</t>
        </is>
      </c>
      <c r="C16" s="37" t="inlineStr">
        <is>
          <t>Um Al Qura</t>
        </is>
      </c>
      <c r="D16" s="37" t="inlineStr">
        <is>
          <t>Village 39</t>
        </is>
      </c>
      <c r="E16" s="20" t="n">
        <v>1</v>
      </c>
      <c r="F16" s="20" t="n">
        <v>1</v>
      </c>
      <c r="G16" s="20" t="n"/>
    </row>
    <row r="17">
      <c r="A17" s="37" t="n">
        <v>13</v>
      </c>
      <c r="B17" s="37" t="inlineStr">
        <is>
          <t>AlJazeera</t>
        </is>
      </c>
      <c r="C17" s="37" t="inlineStr">
        <is>
          <t>Al Kamlin</t>
        </is>
      </c>
      <c r="D17" s="37" t="inlineStr">
        <is>
          <t>Alsaha Almadrsia</t>
        </is>
      </c>
      <c r="E17" s="20" t="n">
        <v>1</v>
      </c>
      <c r="F17" s="20" t="n">
        <v>1</v>
      </c>
      <c r="G17" s="20" t="n"/>
    </row>
    <row r="18">
      <c r="A18" s="37" t="n">
        <v>14</v>
      </c>
      <c r="B18" s="37" t="inlineStr">
        <is>
          <t>Khartoum</t>
        </is>
      </c>
      <c r="C18" s="37" t="inlineStr">
        <is>
          <t>Bahri</t>
        </is>
      </c>
      <c r="D18" s="37" t="inlineStr">
        <is>
          <t>Al Samrab</t>
        </is>
      </c>
      <c r="E18" s="20" t="n">
        <v>1</v>
      </c>
      <c r="F18" s="20" t="n">
        <v>1</v>
      </c>
      <c r="G18" s="20" t="n"/>
    </row>
    <row r="19">
      <c r="A19" s="37" t="n">
        <v>15</v>
      </c>
      <c r="B19" s="37" t="inlineStr">
        <is>
          <t>Khartoum</t>
        </is>
      </c>
      <c r="C19" s="37" t="inlineStr">
        <is>
          <t>Bahri</t>
        </is>
      </c>
      <c r="D19" s="37" t="inlineStr">
        <is>
          <t>Al Takina</t>
        </is>
      </c>
      <c r="E19" s="20" t="n">
        <v>1</v>
      </c>
      <c r="F19" s="20" t="n">
        <v>1</v>
      </c>
      <c r="G19" s="20" t="n"/>
    </row>
    <row r="20">
      <c r="A20" s="37" t="n">
        <v>16</v>
      </c>
      <c r="B20" s="37" t="inlineStr">
        <is>
          <t>Khartoum</t>
        </is>
      </c>
      <c r="C20" s="37" t="inlineStr">
        <is>
          <t>Bahri</t>
        </is>
      </c>
      <c r="D20" s="37" t="inlineStr">
        <is>
          <t>Al Kadaro</t>
        </is>
      </c>
      <c r="E20" s="20" t="n">
        <v>1</v>
      </c>
      <c r="F20" s="20" t="n">
        <v>1</v>
      </c>
      <c r="G20" s="20" t="n"/>
    </row>
    <row r="21">
      <c r="A21" s="37" t="n">
        <v>17</v>
      </c>
      <c r="B21" s="37" t="inlineStr">
        <is>
          <t>Khartoum</t>
        </is>
      </c>
      <c r="C21" s="37" t="inlineStr">
        <is>
          <t>Bahri</t>
        </is>
      </c>
      <c r="D21" s="37" t="inlineStr">
        <is>
          <t>Abo Halima</t>
        </is>
      </c>
      <c r="E21" s="20" t="n">
        <v>1</v>
      </c>
      <c r="F21" s="20" t="n">
        <v>1</v>
      </c>
      <c r="G21" s="20" t="n"/>
    </row>
    <row r="22">
      <c r="A22" s="37" t="n">
        <v>18</v>
      </c>
      <c r="B22" s="37" t="inlineStr">
        <is>
          <t>Khartoum</t>
        </is>
      </c>
      <c r="C22" s="37" t="inlineStr">
        <is>
          <t>Bahri</t>
        </is>
      </c>
      <c r="D22" s="37" t="inlineStr">
        <is>
          <t>Wawisi Alshik Ali</t>
        </is>
      </c>
      <c r="E22" s="20" t="n">
        <v>1</v>
      </c>
      <c r="F22" s="20" t="n">
        <v>1</v>
      </c>
      <c r="G22" s="20" t="n"/>
    </row>
    <row r="23">
      <c r="A23" s="37" t="n">
        <v>19</v>
      </c>
      <c r="B23" s="37" t="inlineStr">
        <is>
          <t>Khartoum</t>
        </is>
      </c>
      <c r="C23" s="37" t="inlineStr">
        <is>
          <t>Jabal Awlia</t>
        </is>
      </c>
      <c r="D23" s="37" t="inlineStr">
        <is>
          <t>Mayo Alkhadamat</t>
        </is>
      </c>
      <c r="E23" s="20" t="n">
        <v>1</v>
      </c>
      <c r="F23" s="20" t="n">
        <v>1</v>
      </c>
      <c r="G23" s="20" t="n"/>
    </row>
    <row r="24">
      <c r="A24" s="37" t="n">
        <v>20</v>
      </c>
      <c r="B24" s="37" t="inlineStr">
        <is>
          <t>Khartoum</t>
        </is>
      </c>
      <c r="C24" s="37" t="inlineStr">
        <is>
          <t>Jabal Awlia</t>
        </is>
      </c>
      <c r="D24" s="37" t="inlineStr">
        <is>
          <t>Al Amal</t>
        </is>
      </c>
      <c r="E24" s="20" t="n">
        <v>1</v>
      </c>
      <c r="F24" s="20" t="n">
        <v>1</v>
      </c>
      <c r="G24" s="20" t="n"/>
    </row>
    <row r="25">
      <c r="A25" s="37" t="n">
        <v>21</v>
      </c>
      <c r="B25" s="37" t="inlineStr">
        <is>
          <t>Khartoum</t>
        </is>
      </c>
      <c r="C25" s="37" t="inlineStr">
        <is>
          <t>Jabal Awlia</t>
        </is>
      </c>
      <c r="D25" s="37" t="inlineStr">
        <is>
          <t>Dar Alsalam</t>
        </is>
      </c>
      <c r="E25" s="20" t="n">
        <v>1</v>
      </c>
      <c r="F25" s="20" t="n">
        <v>1</v>
      </c>
      <c r="G25" s="20" t="n"/>
    </row>
    <row r="26">
      <c r="A26" s="37" t="n">
        <v>22</v>
      </c>
      <c r="B26" s="37" t="inlineStr">
        <is>
          <t>Khartoum</t>
        </is>
      </c>
      <c r="C26" s="37" t="inlineStr">
        <is>
          <t>Jabal Awlia</t>
        </is>
      </c>
      <c r="D26" s="37" t="inlineStr">
        <is>
          <t>Al Fath Al Mobeen</t>
        </is>
      </c>
      <c r="E26" s="20" t="n">
        <v>1</v>
      </c>
      <c r="F26" s="20" t="n">
        <v>1</v>
      </c>
      <c r="G26" s="20" t="n"/>
    </row>
    <row r="27">
      <c r="A27" s="37" t="n">
        <v>23</v>
      </c>
      <c r="B27" s="37" t="inlineStr">
        <is>
          <t>Khartoum</t>
        </is>
      </c>
      <c r="C27" s="37" t="inlineStr">
        <is>
          <t>Kararri</t>
        </is>
      </c>
      <c r="D27" s="37" t="inlineStr">
        <is>
          <t>Al Hara 29</t>
        </is>
      </c>
      <c r="E27" s="20" t="n">
        <v>1</v>
      </c>
      <c r="F27" s="20" t="n">
        <v>1</v>
      </c>
      <c r="G27" s="20" t="n"/>
    </row>
    <row r="28">
      <c r="A28" s="37" t="n">
        <v>24</v>
      </c>
      <c r="B28" s="37" t="inlineStr">
        <is>
          <t>AlJazeera</t>
        </is>
      </c>
      <c r="C28" s="37" t="inlineStr">
        <is>
          <t>Al Manaqil</t>
        </is>
      </c>
      <c r="D28" s="37" t="inlineStr">
        <is>
          <t>Alradi</t>
        </is>
      </c>
      <c r="E28" s="20" t="n"/>
      <c r="F28" s="20" t="n"/>
      <c r="G28" s="20" t="n">
        <v>1</v>
      </c>
    </row>
    <row r="29">
      <c r="A29" s="37" t="n">
        <v>25</v>
      </c>
      <c r="B29" s="37" t="inlineStr">
        <is>
          <t>AlJazeera</t>
        </is>
      </c>
      <c r="C29" s="37" t="inlineStr">
        <is>
          <t>Al Manaqil</t>
        </is>
      </c>
      <c r="D29" s="37" t="inlineStr">
        <is>
          <t>Taiba Alshik Almaki</t>
        </is>
      </c>
      <c r="E29" s="20" t="n"/>
      <c r="F29" s="20" t="n"/>
      <c r="G29" s="20" t="n">
        <v>1</v>
      </c>
    </row>
    <row r="30">
      <c r="A30" s="37" t="n">
        <v>26</v>
      </c>
      <c r="B30" s="37" t="inlineStr">
        <is>
          <t>AlJazeera</t>
        </is>
      </c>
      <c r="C30" s="37" t="inlineStr">
        <is>
          <t>Al Manaqil</t>
        </is>
      </c>
      <c r="D30" s="37" t="inlineStr">
        <is>
          <t>Zohal</t>
        </is>
      </c>
      <c r="E30" s="20" t="n"/>
      <c r="F30" s="20" t="n"/>
      <c r="G30" s="20" t="n">
        <v>1</v>
      </c>
    </row>
    <row r="31">
      <c r="A31" s="37" t="n">
        <v>27</v>
      </c>
      <c r="B31" s="37" t="inlineStr">
        <is>
          <t>AlJazeera</t>
        </is>
      </c>
      <c r="C31" s="37" t="inlineStr">
        <is>
          <t>Al Qurashi</t>
        </is>
      </c>
      <c r="D31" s="37" t="inlineStr">
        <is>
          <t>Algurashi</t>
        </is>
      </c>
      <c r="E31" s="20" t="n"/>
      <c r="F31" s="20" t="n"/>
      <c r="G31" s="20" t="n">
        <v>1</v>
      </c>
    </row>
    <row r="32">
      <c r="A32" s="37" t="n">
        <v>28</v>
      </c>
      <c r="B32" s="37" t="inlineStr">
        <is>
          <t>AlJazeera</t>
        </is>
      </c>
      <c r="C32" s="37" t="inlineStr">
        <is>
          <t>Janoub Al Jazeera</t>
        </is>
      </c>
      <c r="D32" s="37" t="inlineStr">
        <is>
          <t>Mohamed zain</t>
        </is>
      </c>
      <c r="E32" s="20" t="n"/>
      <c r="F32" s="20" t="n"/>
      <c r="G32" s="20" t="n">
        <v>1</v>
      </c>
    </row>
    <row r="33">
      <c r="A33" s="37" t="n">
        <v>29</v>
      </c>
      <c r="B33" s="37" t="inlineStr">
        <is>
          <t>Khartoum</t>
        </is>
      </c>
      <c r="C33" s="37" t="inlineStr">
        <is>
          <t>Kararri</t>
        </is>
      </c>
      <c r="D33" s="37" t="inlineStr">
        <is>
          <t>Um Kati</t>
        </is>
      </c>
      <c r="E33" s="20" t="n"/>
      <c r="F33" s="20" t="n"/>
      <c r="G33" s="20" t="n">
        <v>1</v>
      </c>
    </row>
    <row r="34">
      <c r="A34" s="37" t="n">
        <v>30</v>
      </c>
      <c r="B34" s="37" t="inlineStr">
        <is>
          <t>Khartoum</t>
        </is>
      </c>
      <c r="C34" s="37" t="inlineStr">
        <is>
          <t>Kararri</t>
        </is>
      </c>
      <c r="D34" s="37" t="inlineStr">
        <is>
          <t>Alfath Hospital</t>
        </is>
      </c>
      <c r="E34" s="20" t="n"/>
      <c r="F34" s="20" t="n"/>
      <c r="G34" s="20" t="n">
        <v>1</v>
      </c>
    </row>
    <row r="35">
      <c r="A35" s="37" t="n">
        <v>31</v>
      </c>
      <c r="B35" s="37" t="inlineStr">
        <is>
          <t>Khartoum</t>
        </is>
      </c>
      <c r="C35" s="37" t="inlineStr">
        <is>
          <t>Kararri</t>
        </is>
      </c>
      <c r="D35" s="37" t="inlineStr">
        <is>
          <t>Alsharga</t>
        </is>
      </c>
      <c r="E35" s="20" t="n"/>
      <c r="F35" s="20" t="n"/>
      <c r="G35" s="20" t="n">
        <v>1</v>
      </c>
    </row>
    <row r="36">
      <c r="A36" s="37" t="n">
        <v>32</v>
      </c>
      <c r="B36" s="37" t="inlineStr">
        <is>
          <t>Khartoum</t>
        </is>
      </c>
      <c r="C36" s="37" t="inlineStr">
        <is>
          <t>Kararri</t>
        </is>
      </c>
      <c r="D36" s="37" t="inlineStr">
        <is>
          <t>Alwadi AlAkhdar</t>
        </is>
      </c>
      <c r="E36" s="20" t="n"/>
      <c r="F36" s="20" t="n"/>
      <c r="G36" s="20" t="n">
        <v>1</v>
      </c>
    </row>
    <row r="37">
      <c r="A37" s="37" t="n">
        <v>33</v>
      </c>
      <c r="B37" s="37" t="inlineStr">
        <is>
          <t>Khartoum</t>
        </is>
      </c>
      <c r="C37" s="37" t="inlineStr">
        <is>
          <t>Kararri</t>
        </is>
      </c>
      <c r="D37" s="37" t="inlineStr">
        <is>
          <t>AlSarorab</t>
        </is>
      </c>
      <c r="E37" s="20" t="n"/>
      <c r="F37" s="20" t="n"/>
      <c r="G37" s="20" t="n">
        <v>1</v>
      </c>
    </row>
    <row r="38">
      <c r="A38" s="13" t="n"/>
      <c r="B38" s="13" t="n"/>
      <c r="C38" s="13" t="n"/>
      <c r="D38" s="15" t="inlineStr">
        <is>
          <t>TOTAL MARKED</t>
        </is>
      </c>
      <c r="E38" s="15">
        <f>SUM(E5:E37)</f>
        <v/>
      </c>
      <c r="F38" s="15">
        <f>SUM(F5:F37)</f>
        <v/>
      </c>
      <c r="G38" s="15">
        <f>SUM(G5:G37)</f>
        <v/>
      </c>
    </row>
    <row r="39">
      <c r="A39" s="13" t="n"/>
      <c r="B39" s="13" t="n"/>
      <c r="C39" s="13" t="n"/>
      <c r="D39" s="15" t="inlineStr">
        <is>
          <t>REQUIRED (from the purchase request)</t>
        </is>
      </c>
      <c r="E39" s="15" t="n">
        <v>23</v>
      </c>
      <c r="F39" s="15" t="n">
        <v>23</v>
      </c>
      <c r="G39" s="15" t="n">
        <v>10</v>
      </c>
    </row>
    <row r="41">
      <c r="A41" s="4" t="inlineStr">
        <is>
          <t>Check</t>
        </is>
      </c>
      <c r="D41" s="4">
        <f>IF(SUM($E$38:$G$38)=0,"Not yet marked. Enter 1 against each facility that receives each lot.",IF($E38&lt;&gt;23,"Lot 1 is marked "&amp;$E38&amp;" — it must total 23.",IF($F38&lt;&gt;23,"Lot 2 is marked "&amp;$F38&amp;" — it must total 23.",IF($G38&lt;&gt;10,"Lot 3 is marked "&amp;$G38&amp;" — it must total 10.","All three lots tie to the purchase request."))))</f>
        <v/>
      </c>
    </row>
  </sheetData>
  <sheetProtection selectLockedCells="0" selectUnlockedCells="0" sheet="1" objects="1" insertRows="1" insertHyperlinks="1" autoFilter="1" scenarios="1" formatColumns="1" deleteColumns="1" insertColumns="1" pivotTables="1" deleteRows="1" formatCells="1" formatRows="1" sort="1" password="8A14"/>
  <conditionalFormatting sqref="D41">
    <cfRule type="expression" priority="1" dxfId="0">
      <formula>LEFT($D$41,3)="All"</formula>
    </cfRule>
    <cfRule type="expression" priority="2" dxfId="1">
      <formula>AND($D$41&lt;&gt;"",LEFT($D$41,3)&lt;&gt;"All")</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06"/>
  <sheetViews>
    <sheetView tabSelected="1" zoomScaleNormal="100" workbookViewId="0">
      <pane ySplit="5" topLeftCell="A78" activePane="bottomLeft" state="frozen"/>
      <selection pane="bottomLeft" activeCell="B90" sqref="B90:F90"/>
    </sheetView>
  </sheetViews>
  <sheetFormatPr baseColWidth="8" defaultRowHeight="15"/>
  <cols>
    <col width="6" customWidth="1" style="30" min="1" max="1"/>
    <col width="86" customWidth="1" style="30" min="2" max="2"/>
    <col width="9" customWidth="1" style="30" min="3" max="3"/>
    <col width="8" customWidth="1" style="30" min="4" max="4"/>
    <col width="13" customWidth="1" style="30" min="5" max="5"/>
    <col width="14" customWidth="1" style="30" min="6" max="6"/>
  </cols>
  <sheetData>
    <row r="1" ht="18" customHeight="1" s="30">
      <c r="A1" s="6" t="inlineStr">
        <is>
          <t>Lot 1 — Construction of VIP latrines (2 rooms), brick wall and pit</t>
        </is>
      </c>
    </row>
    <row r="2">
      <c r="A2" s="2" t="inlineStr">
        <is>
          <t>Priced for ONE latrine unit. The unit total is multiplied by 23 units at the foot of this sheet. Rates in US Dollars.</t>
        </is>
      </c>
    </row>
    <row r="3">
      <c r="A3" s="2" t="inlineStr">
        <is>
          <t>ITT-SUD-KHT-2026-004 · yellow cells only</t>
        </is>
      </c>
    </row>
    <row r="5" ht="30" customHeight="1" s="30">
      <c r="A5" s="7" t="inlineStr">
        <is>
          <t>No.</t>
        </is>
      </c>
      <c r="B5" s="7" t="inlineStr">
        <is>
          <t>Description</t>
        </is>
      </c>
      <c r="C5" s="7" t="inlineStr">
        <is>
          <t>Unit</t>
        </is>
      </c>
      <c r="D5" s="7" t="inlineStr">
        <is>
          <t>Qty</t>
        </is>
      </c>
      <c r="E5" s="7" t="inlineStr">
        <is>
          <t>Rate (USD)</t>
        </is>
      </c>
      <c r="F5" s="7" t="inlineStr">
        <is>
          <t>Amount (USD)</t>
        </is>
      </c>
    </row>
    <row r="6">
      <c r="A6" s="37" t="n">
        <v>1</v>
      </c>
      <c r="B6" s="9" t="inlineStr">
        <is>
          <t>Site Setting out &amp; clearance, including leveling</t>
        </is>
      </c>
      <c r="C6" s="37" t="inlineStr">
        <is>
          <t>Job</t>
        </is>
      </c>
      <c r="D6" s="37" t="n">
        <v>1</v>
      </c>
      <c r="E6" s="26" t="n"/>
      <c r="F6" s="10">
        <f>IF($E6="","",ROUND($D6*$E6,2))</f>
        <v/>
      </c>
    </row>
    <row r="7" ht="36" customHeight="1" s="30">
      <c r="A7" s="11" t="n"/>
      <c r="B7" s="12" t="inlineStr">
        <is>
          <t>Excavation in any type of soil including all hard and rock layers, removal of concrete floor, temporary earthwork supports, dewatering and any work below the supports, dewatering and any work below the normal water table levels to:</t>
        </is>
      </c>
      <c r="C7" s="11" t="n"/>
      <c r="D7" s="11" t="n"/>
      <c r="E7" s="11" t="n"/>
      <c r="F7" s="11" t="n"/>
    </row>
    <row r="8">
      <c r="A8" s="37" t="n">
        <v>2</v>
      </c>
      <c r="B8" s="9" t="inlineStr">
        <is>
          <t>To Strip Foundation</t>
        </is>
      </c>
      <c r="C8" s="37" t="inlineStr">
        <is>
          <t>m3</t>
        </is>
      </c>
      <c r="D8" s="37" t="n">
        <v>10</v>
      </c>
      <c r="E8" s="26" t="n"/>
      <c r="F8" s="10">
        <f>IF($E8="","",ROUND($D8*$E8,2))</f>
        <v/>
      </c>
    </row>
    <row r="9">
      <c r="A9" s="37" t="n">
        <v>3</v>
      </c>
      <c r="B9" s="9" t="inlineStr">
        <is>
          <t>To Brick pit</t>
        </is>
      </c>
      <c r="C9" s="37" t="inlineStr">
        <is>
          <t>m3</t>
        </is>
      </c>
      <c r="D9" s="37" t="n">
        <v>30</v>
      </c>
      <c r="E9" s="26" t="n"/>
      <c r="F9" s="10">
        <f>IF($E9="","",ROUND($D9*$E9,2))</f>
        <v/>
      </c>
    </row>
    <row r="10">
      <c r="A10" s="37" t="n">
        <v>4</v>
      </c>
      <c r="B10" s="9" t="inlineStr">
        <is>
          <t>To Ramp and mastaba</t>
        </is>
      </c>
      <c r="C10" s="37" t="inlineStr">
        <is>
          <t>m3</t>
        </is>
      </c>
      <c r="D10" s="37" t="n">
        <v>10</v>
      </c>
      <c r="E10" s="26" t="n"/>
      <c r="F10" s="10">
        <f>IF($E10="","",ROUND($D10*$E10,2))</f>
        <v/>
      </c>
    </row>
    <row r="11" ht="24" customHeight="1" s="30">
      <c r="A11" s="11" t="n"/>
      <c r="B11" s="12" t="inlineStr">
        <is>
          <t>Approved selected backfill from imported fill according to site soil report recommendation and subject to Engineer's approval including compaction</t>
        </is>
      </c>
      <c r="C11" s="11" t="n"/>
      <c r="D11" s="11" t="n"/>
      <c r="E11" s="11" t="n"/>
      <c r="F11" s="11" t="n"/>
    </row>
    <row r="12">
      <c r="A12" s="37" t="n">
        <v>5</v>
      </c>
      <c r="B12" s="9" t="inlineStr">
        <is>
          <t>To Strip Foundation</t>
        </is>
      </c>
      <c r="C12" s="37" t="inlineStr">
        <is>
          <t>m3</t>
        </is>
      </c>
      <c r="D12" s="37" t="n">
        <v>1</v>
      </c>
      <c r="E12" s="26" t="n"/>
      <c r="F12" s="10">
        <f>IF($E12="","",ROUND($D12*$E12,2))</f>
        <v/>
      </c>
    </row>
    <row r="13" ht="24" customHeight="1" s="30">
      <c r="A13" s="11" t="n"/>
      <c r="B13" s="12" t="inlineStr">
        <is>
          <t>Selected material compacted in layers 25cm, relative density 95%, including compaction and the like, according to site soil report recommendation and subject to Engineer's approval</t>
        </is>
      </c>
      <c r="C13" s="11" t="n"/>
      <c r="D13" s="11" t="n"/>
      <c r="E13" s="11" t="n"/>
      <c r="F13" s="11" t="n"/>
    </row>
    <row r="14">
      <c r="A14" s="37" t="n">
        <v>6</v>
      </c>
      <c r="B14" s="9" t="inlineStr">
        <is>
          <t>Under slabs (including Ramp and mastaba)</t>
        </is>
      </c>
      <c r="C14" s="37" t="inlineStr">
        <is>
          <t>m3</t>
        </is>
      </c>
      <c r="D14" s="37" t="n">
        <v>12</v>
      </c>
      <c r="E14" s="26" t="n"/>
      <c r="F14" s="10">
        <f>IF($E14="","",ROUND($D14*$E14,2))</f>
        <v/>
      </c>
    </row>
    <row r="15">
      <c r="A15" s="37" t="n">
        <v>7</v>
      </c>
      <c r="B15" s="9" t="inlineStr">
        <is>
          <t>Under Strip Foundation, 1m depth</t>
        </is>
      </c>
      <c r="C15" s="37" t="inlineStr">
        <is>
          <t>m3</t>
        </is>
      </c>
      <c r="D15" s="37" t="n">
        <v>5</v>
      </c>
      <c r="E15" s="26" t="n"/>
      <c r="F15" s="10">
        <f>IF($E15="","",ROUND($D15*$E15,2))</f>
        <v/>
      </c>
    </row>
    <row r="16">
      <c r="A16" s="11" t="n"/>
      <c r="B16" s="12" t="inlineStr">
        <is>
          <t>CONCRETE WORKS</t>
        </is>
      </c>
      <c r="C16" s="11" t="n"/>
      <c r="D16" s="11" t="n"/>
      <c r="E16" s="11" t="n"/>
      <c r="F16" s="11" t="n"/>
    </row>
    <row r="17">
      <c r="A17" s="37" t="n">
        <v>8</v>
      </c>
      <c r="B17" s="9" t="inlineStr">
        <is>
          <t>Plain concrete Grade 15, up to 100 mm thickness blinding, Under Strip Foundation</t>
        </is>
      </c>
      <c r="C17" s="37" t="inlineStr">
        <is>
          <t>m2</t>
        </is>
      </c>
      <c r="D17" s="37" t="n">
        <v>6.5</v>
      </c>
      <c r="E17" s="26" t="n"/>
      <c r="F17" s="10">
        <f>IF($E17="","",ROUND($D17*$E17,2))</f>
        <v/>
      </c>
    </row>
    <row r="18">
      <c r="A18" s="37" t="n">
        <v>9</v>
      </c>
      <c r="B18" s="9" t="inlineStr">
        <is>
          <t>Plain concrete Grade 15, up to 100 mm thickness blinding, Under Brick pit Foundation</t>
        </is>
      </c>
      <c r="C18" s="37" t="inlineStr">
        <is>
          <t>m2</t>
        </is>
      </c>
      <c r="D18" s="37" t="n">
        <v>3.5</v>
      </c>
      <c r="E18" s="26" t="n"/>
      <c r="F18" s="10">
        <f>IF($E18="","",ROUND($D18*$E18,2))</f>
        <v/>
      </c>
    </row>
    <row r="19">
      <c r="A19" s="37" t="n">
        <v>10</v>
      </c>
      <c r="B19" s="9" t="inlineStr">
        <is>
          <t>Reinforced concrete Grade 30, including formwork, Strip foundation ,  as per drawing</t>
        </is>
      </c>
      <c r="C19" s="37" t="inlineStr">
        <is>
          <t>m3</t>
        </is>
      </c>
      <c r="D19" s="37" t="n">
        <v>1.5</v>
      </c>
      <c r="E19" s="26" t="n"/>
      <c r="F19" s="10">
        <f>IF($E19="","",ROUND($D19*$E19,2))</f>
        <v/>
      </c>
    </row>
    <row r="20">
      <c r="A20" s="37" t="n">
        <v>11</v>
      </c>
      <c r="B20" s="9" t="inlineStr">
        <is>
          <t>Reinforced concrete Grade 30, including formwork , Brick pit foundation , as per drawing</t>
        </is>
      </c>
      <c r="C20" s="37" t="inlineStr">
        <is>
          <t>m3</t>
        </is>
      </c>
      <c r="D20" s="37" t="n">
        <v>1.5</v>
      </c>
      <c r="E20" s="26" t="n"/>
      <c r="F20" s="10">
        <f>IF($E20="","",ROUND($D20*$E20,2))</f>
        <v/>
      </c>
    </row>
    <row r="21">
      <c r="A21" s="37" t="n">
        <v>12</v>
      </c>
      <c r="B21" s="9" t="inlineStr">
        <is>
          <t>Reinforced concrete Grade 30, including formwork , Beams for brick pit cover , as per drawing</t>
        </is>
      </c>
      <c r="C21" s="37" t="inlineStr">
        <is>
          <t>m3</t>
        </is>
      </c>
      <c r="D21" s="37" t="n">
        <v>0.6</v>
      </c>
      <c r="E21" s="26" t="n"/>
      <c r="F21" s="10">
        <f>IF($E21="","",ROUND($D21*$E21,2))</f>
        <v/>
      </c>
    </row>
    <row r="22">
      <c r="A22" s="37" t="n">
        <v>13</v>
      </c>
      <c r="B22" s="9" t="inlineStr">
        <is>
          <t>Reinforced concrete Grade 25, including formwork , Lintel Beams , as per drawing</t>
        </is>
      </c>
      <c r="C22" s="37" t="inlineStr">
        <is>
          <t>m3</t>
        </is>
      </c>
      <c r="D22" s="37" t="n">
        <v>1</v>
      </c>
      <c r="E22" s="26" t="n"/>
      <c r="F22" s="10">
        <f>IF($E22="","",ROUND($D22*$E22,2))</f>
        <v/>
      </c>
    </row>
    <row r="23">
      <c r="A23" s="37" t="n"/>
      <c r="B23" s="9" t="inlineStr">
        <is>
          <t>Reinforced concrete Grade 25, including formwork , Roof Beams ,</t>
        </is>
      </c>
      <c r="C23" s="37" t="inlineStr">
        <is>
          <t>m3</t>
        </is>
      </c>
      <c r="D23" s="37" t="n">
        <v>1</v>
      </c>
      <c r="E23" s="26" t="n"/>
      <c r="F23" s="10">
        <f>IF($E23="","",ROUND($D23*$E23,2))</f>
        <v/>
      </c>
    </row>
    <row r="24">
      <c r="A24" s="37" t="n"/>
      <c r="B24" s="9" t="inlineStr">
        <is>
          <t>Reinforced concrete Grade 25, including formwork , Roof Slap ,</t>
        </is>
      </c>
      <c r="C24" s="37" t="inlineStr">
        <is>
          <t>m3</t>
        </is>
      </c>
      <c r="D24" s="37" t="n">
        <v>0.6</v>
      </c>
      <c r="E24" s="26" t="n"/>
      <c r="F24" s="10">
        <f>IF($E24="","",ROUND($D24*$E24,2))</f>
        <v/>
      </c>
    </row>
    <row r="25" ht="36" customHeight="1" s="30">
      <c r="A25" s="37" t="n">
        <v>14</v>
      </c>
      <c r="B25" s="9" t="inlineStr">
        <is>
          <t>Reinforced concrete Grade 25, including formwork, Grade Slab, thickness, 100mm thick, including allowance for openings, 100mm Smooth Leveled Cement screed Surface finish (including foot rest), Grey color, quality to engineer's approval , as per drawing</t>
        </is>
      </c>
      <c r="C25" s="37" t="inlineStr">
        <is>
          <t>m3</t>
        </is>
      </c>
      <c r="D25" s="37" t="n">
        <v>1.25</v>
      </c>
      <c r="E25" s="26" t="n"/>
      <c r="F25" s="10">
        <f>IF($E25="","",ROUND($D25*$E25,2))</f>
        <v/>
      </c>
    </row>
    <row r="26" ht="24" customHeight="1" s="30">
      <c r="A26" s="37" t="n">
        <v>15</v>
      </c>
      <c r="B26" s="9" t="inlineStr">
        <is>
          <t>Reinforced concrete Grade 25, including formwork, Concrete Slab for pit cover, 180mm thick, including allowance for openings, as per drawing</t>
        </is>
      </c>
      <c r="C26" s="37" t="inlineStr">
        <is>
          <t>m3</t>
        </is>
      </c>
      <c r="D26" s="37" t="n">
        <v>1.5</v>
      </c>
      <c r="E26" s="26" t="n"/>
      <c r="F26" s="10">
        <f>IF($E26="","",ROUND($D26*$E26,2))</f>
        <v/>
      </c>
    </row>
    <row r="27">
      <c r="A27" s="37" t="n">
        <v>16</v>
      </c>
      <c r="B27" s="9" t="inlineStr">
        <is>
          <t>Reinforced concrete Grade 25, including formwork , Ramps and mastaba, as per drawing</t>
        </is>
      </c>
      <c r="C27" s="37" t="inlineStr">
        <is>
          <t>m3</t>
        </is>
      </c>
      <c r="D27" s="37" t="n">
        <v>0.8</v>
      </c>
      <c r="E27" s="26" t="n"/>
      <c r="F27" s="10">
        <f>IF($E27="","",ROUND($D27*$E27,2))</f>
        <v/>
      </c>
    </row>
    <row r="28">
      <c r="A28" s="11" t="n"/>
      <c r="B28" s="12" t="inlineStr">
        <is>
          <t>SUNDRIES</t>
        </is>
      </c>
      <c r="C28" s="11" t="n"/>
      <c r="D28" s="11" t="n"/>
      <c r="E28" s="11" t="n"/>
      <c r="F28" s="11" t="n"/>
    </row>
    <row r="29">
      <c r="A29" s="37" t="n">
        <v>17</v>
      </c>
      <c r="B29" s="9" t="inlineStr">
        <is>
          <t>Heavy duty cast iron covers size 500m*250m for concrete pit cover, as per drawing</t>
        </is>
      </c>
      <c r="C29" s="37" t="inlineStr">
        <is>
          <t>Nr.</t>
        </is>
      </c>
      <c r="D29" s="37" t="n">
        <v>1</v>
      </c>
      <c r="E29" s="26" t="n"/>
      <c r="F29" s="10">
        <f>IF($E29="","",ROUND($D29*$E29,2))</f>
        <v/>
      </c>
    </row>
    <row r="30">
      <c r="A30" s="11" t="n"/>
      <c r="B30" s="12" t="inlineStr">
        <is>
          <t>UNIT MASONRY</t>
        </is>
      </c>
      <c r="C30" s="11" t="n"/>
      <c r="D30" s="11" t="n"/>
      <c r="E30" s="11" t="n"/>
      <c r="F30" s="11" t="n"/>
    </row>
    <row r="31" ht="36" customHeight="1" s="30">
      <c r="A31" s="11" t="n"/>
      <c r="B31" s="12" t="inlineStr">
        <is>
          <t>Red bricks in courses with cement sand mortar (mortar designation 1:6, minimum brick strength =5N/mm2), outer surface should be clean including pointing, work vertical and horizontal joint thickness 12mm, fixings, sealants, grouts, allow for openings, recess &amp; arches on walls if required.</t>
        </is>
      </c>
      <c r="C31" s="11" t="n"/>
      <c r="D31" s="11" t="n"/>
      <c r="E31" s="11" t="n"/>
      <c r="F31" s="11" t="n"/>
    </row>
    <row r="32">
      <c r="A32" s="37" t="n">
        <v>18</v>
      </c>
      <c r="B32" s="9" t="inlineStr">
        <is>
          <t>400 mm thick wall, for Strip foundation.</t>
        </is>
      </c>
      <c r="C32" s="37" t="inlineStr">
        <is>
          <t>LM</t>
        </is>
      </c>
      <c r="D32" s="37" t="n">
        <v>6</v>
      </c>
      <c r="E32" s="26" t="n"/>
      <c r="F32" s="10">
        <f>IF($E32="","",ROUND($D32*$E32,2))</f>
        <v/>
      </c>
    </row>
    <row r="33">
      <c r="A33" s="37" t="n">
        <v>19</v>
      </c>
      <c r="B33" s="9" t="inlineStr">
        <is>
          <t>250 mm thick wall</t>
        </is>
      </c>
      <c r="C33" s="37" t="inlineStr">
        <is>
          <t>m2</t>
        </is>
      </c>
      <c r="D33" s="37" t="n">
        <v>46</v>
      </c>
      <c r="E33" s="26" t="n"/>
      <c r="F33" s="10">
        <f>IF($E33="","",ROUND($D33*$E33,2))</f>
        <v/>
      </c>
    </row>
    <row r="34">
      <c r="A34" s="37" t="n">
        <v>20</v>
      </c>
      <c r="B34" s="9" t="inlineStr">
        <is>
          <t>100 mm thick wall boundry under ramp &amp; mastaba</t>
        </is>
      </c>
      <c r="C34" s="37" t="inlineStr">
        <is>
          <t>LM</t>
        </is>
      </c>
      <c r="D34" s="37" t="n">
        <v>18</v>
      </c>
      <c r="E34" s="26" t="n"/>
      <c r="F34" s="10">
        <f>IF($E34="","",ROUND($D34*$E34,2))</f>
        <v/>
      </c>
    </row>
    <row r="35">
      <c r="A35" s="11" t="n"/>
      <c r="B35" s="12" t="inlineStr">
        <is>
          <t>Ditto but with cement sand mortar (mortar designation 1:4, minimum brick strength =5N/mm2)</t>
        </is>
      </c>
      <c r="C35" s="11" t="n"/>
      <c r="D35" s="11" t="n"/>
      <c r="E35" s="11" t="n"/>
      <c r="F35" s="11" t="n"/>
    </row>
    <row r="36">
      <c r="A36" s="37" t="n">
        <v>23</v>
      </c>
      <c r="B36" s="9" t="inlineStr">
        <is>
          <t>300 mm thick wall, for brick pit.</t>
        </is>
      </c>
      <c r="C36" s="37" t="inlineStr">
        <is>
          <t>m2</t>
        </is>
      </c>
      <c r="D36" s="37" t="n">
        <v>43</v>
      </c>
      <c r="E36" s="26" t="n"/>
      <c r="F36" s="10">
        <f>IF($E36="","",ROUND($D36*$E36,2))</f>
        <v/>
      </c>
    </row>
    <row r="37">
      <c r="A37" s="11" t="n"/>
      <c r="B37" s="12" t="inlineStr">
        <is>
          <t>METAL DOORS</t>
        </is>
      </c>
      <c r="C37" s="11" t="n"/>
      <c r="D37" s="11" t="n"/>
      <c r="E37" s="11" t="n"/>
      <c r="F37" s="11" t="n"/>
    </row>
    <row r="38" ht="96" customHeight="1" s="30">
      <c r="A38" s="37" t="n">
        <v>25</v>
      </c>
      <c r="B38" s="9" t="inlineStr">
        <is>
          <t>DS01, One leaves powder coated steel hinged door. Galvanized steel frame (1.5mm thick) and leaf sheet (1.25mm thick) secured door, complete with:
• hidden hinges.
• door stopper.
• secured lock.
• soft closing with hidden door closer.
• stainless steel kick off plate
opening size 1000x2000mm. refer to schedule of Doors</t>
        </is>
      </c>
      <c r="C38" s="37" t="inlineStr">
        <is>
          <t>Nr.</t>
        </is>
      </c>
      <c r="D38" s="37" t="n">
        <v>1</v>
      </c>
      <c r="E38" s="26" t="n"/>
      <c r="F38" s="10">
        <f>IF($E38="","",ROUND($D38*$E38,2))</f>
        <v/>
      </c>
    </row>
    <row r="39" ht="96" customHeight="1" s="30">
      <c r="A39" s="37" t="n">
        <v>26</v>
      </c>
      <c r="B39" s="9" t="inlineStr">
        <is>
          <t>DS02, One leaves powder coated steel hinged door. Galvanized steel frame (1.5mm thick) and leaf sheet (1.25mm thick) secured door, complete with:
• hidden hinges.
• door stopper.
• secured lock.
• soft closing with hidden door closer.
• stainless steel kick off plate
opening size 800x2000mm. refer to schedule of Doors</t>
        </is>
      </c>
      <c r="C39" s="37" t="inlineStr">
        <is>
          <t>Nr.</t>
        </is>
      </c>
      <c r="D39" s="37" t="n">
        <v>1</v>
      </c>
      <c r="E39" s="26" t="n"/>
      <c r="F39" s="10">
        <f>IF($E39="","",ROUND($D39*$E39,2))</f>
        <v/>
      </c>
    </row>
    <row r="40">
      <c r="A40" s="11" t="n"/>
      <c r="B40" s="12" t="inlineStr">
        <is>
          <t>WINDOWS</t>
        </is>
      </c>
      <c r="C40" s="11" t="n"/>
      <c r="D40" s="11" t="n"/>
      <c r="E40" s="11" t="n"/>
      <c r="F40" s="11" t="n"/>
    </row>
    <row r="41" ht="48" customHeight="1" s="30">
      <c r="A41" s="11" t="n"/>
      <c r="B41" s="12" t="inlineStr">
        <is>
          <t>Powder coated Aluminium Window, Double glazed 6mm reflected solar control tempered glass Externally (gray brown), 6 mm clear tempered glass internally,12mm air gap complete with sealant ,standard accessories . 
Reflective percentage to architect approval</t>
        </is>
      </c>
      <c r="C41" s="11" t="n"/>
      <c r="D41" s="11" t="n"/>
      <c r="E41" s="11" t="n"/>
      <c r="F41" s="11" t="n"/>
    </row>
    <row r="42">
      <c r="A42" s="37" t="n">
        <v>27</v>
      </c>
      <c r="B42" s="9" t="inlineStr">
        <is>
          <t>WG01, Hinged windows with horizantal louvers, overall size 300x300mm, as per drawing.</t>
        </is>
      </c>
      <c r="C42" s="37" t="inlineStr">
        <is>
          <t>Nr.</t>
        </is>
      </c>
      <c r="D42" s="37" t="n">
        <v>2</v>
      </c>
      <c r="E42" s="26" t="n"/>
      <c r="F42" s="10">
        <f>IF($E42="","",ROUND($D42*$E42,2))</f>
        <v/>
      </c>
    </row>
    <row r="43">
      <c r="A43" s="11" t="n"/>
      <c r="B43" s="12" t="inlineStr">
        <is>
          <t>INTERNAL FINISHES</t>
        </is>
      </c>
      <c r="C43" s="11" t="n"/>
      <c r="D43" s="11" t="n"/>
      <c r="E43" s="11" t="n"/>
      <c r="F43" s="11" t="n"/>
    </row>
    <row r="44">
      <c r="A44" s="11" t="n"/>
      <c r="B44" s="12" t="inlineStr">
        <is>
          <t>Walls</t>
        </is>
      </c>
      <c r="C44" s="11" t="n"/>
      <c r="D44" s="11" t="n"/>
      <c r="E44" s="11" t="n"/>
      <c r="F44" s="11" t="n"/>
    </row>
    <row r="45" ht="36" customHeight="1" s="30">
      <c r="A45" s="11" t="n"/>
      <c r="B45" s="12" t="inlineStr">
        <is>
          <t>25mm thick cement sand plaster mortar, mix 1:6 with all necessarily and accessories (steel mesh, corner bead, dash coat in all concrete) with smooth finish ready to receive paint, for internal walls, including beams &amp; columns projection.</t>
        </is>
      </c>
      <c r="C45" s="11" t="n"/>
      <c r="D45" s="11" t="n"/>
      <c r="E45" s="11" t="n"/>
      <c r="F45" s="11" t="n"/>
    </row>
    <row r="46">
      <c r="A46" s="37" t="n">
        <v>28</v>
      </c>
      <c r="B46" s="9" t="inlineStr">
        <is>
          <t>Plaster system to internal walls and roof</t>
        </is>
      </c>
      <c r="C46" s="37" t="inlineStr">
        <is>
          <t>m2</t>
        </is>
      </c>
      <c r="D46" s="37" t="n">
        <v>31</v>
      </c>
      <c r="E46" s="26" t="n"/>
      <c r="F46" s="10">
        <f>IF($E46="","",ROUND($D46*$E46,2))</f>
        <v/>
      </c>
    </row>
    <row r="47" ht="36" customHeight="1" s="30">
      <c r="A47" s="11" t="n"/>
      <c r="B47" s="12" t="inlineStr">
        <is>
          <t>A prime coat, two undercoat of Nile, National, Almohandes, African paints or equivalent, undercoat to reach smooth finish (vertical &amp; horizontal) &amp; two coats of  National, Almohandes, African Emulsion color paint or equivalent.</t>
        </is>
      </c>
      <c r="C47" s="11" t="n"/>
      <c r="D47" s="11" t="n"/>
      <c r="E47" s="11" t="n"/>
      <c r="F47" s="11" t="n"/>
    </row>
    <row r="48">
      <c r="A48" s="37" t="n">
        <v>30</v>
      </c>
      <c r="B48" s="9" t="inlineStr">
        <is>
          <t>W01, weather proof polyurethane paint, color to  engineer approval.</t>
        </is>
      </c>
      <c r="C48" s="37" t="inlineStr">
        <is>
          <t>m2</t>
        </is>
      </c>
      <c r="D48" s="37" t="n">
        <v>31</v>
      </c>
      <c r="E48" s="26" t="n"/>
      <c r="F48" s="10">
        <f>IF($E48="","",ROUND($D48*$E48,2))</f>
        <v/>
      </c>
    </row>
    <row r="49">
      <c r="A49" s="11" t="n"/>
      <c r="B49" s="12" t="inlineStr">
        <is>
          <t>EXTERNAL FINISHES</t>
        </is>
      </c>
      <c r="C49" s="11" t="n"/>
      <c r="D49" s="11" t="n"/>
      <c r="E49" s="11" t="n"/>
      <c r="F49" s="11" t="n"/>
    </row>
    <row r="50" ht="36" customHeight="1" s="30">
      <c r="A50" s="11" t="n"/>
      <c r="B50" s="12" t="inlineStr">
        <is>
          <t>25mm thick cement sand plaster mortar, mix 1:6 with all necessarily and accessories (steel mesh, corner bead, dash coat in all concrete) with smooth finish ready to receive finish, for external walls, including beams &amp; columns projection.</t>
        </is>
      </c>
      <c r="C50" s="11" t="n"/>
      <c r="D50" s="11" t="n"/>
      <c r="E50" s="11" t="n"/>
      <c r="F50" s="11" t="n"/>
    </row>
    <row r="51">
      <c r="A51" s="37" t="n">
        <v>31</v>
      </c>
      <c r="B51" s="9" t="inlineStr">
        <is>
          <t>Plaster system to external walls</t>
        </is>
      </c>
      <c r="C51" s="37" t="inlineStr">
        <is>
          <t>m2</t>
        </is>
      </c>
      <c r="D51" s="37" t="n">
        <v>60</v>
      </c>
      <c r="E51" s="26" t="n"/>
      <c r="F51" s="10">
        <f>IF($E51="","",ROUND($D51*$E51,2))</f>
        <v/>
      </c>
    </row>
    <row r="52" ht="24" customHeight="1" s="30">
      <c r="A52" s="11" t="n"/>
      <c r="B52" s="12" t="inlineStr">
        <is>
          <t>A prime coat, three undercoat of Nile, National, Almohandes, African paints or equivalent, color to engineer approval.</t>
        </is>
      </c>
      <c r="C52" s="11" t="n"/>
      <c r="D52" s="11" t="n"/>
      <c r="E52" s="11" t="n"/>
      <c r="F52" s="11" t="n"/>
    </row>
    <row r="53">
      <c r="A53" s="37" t="n">
        <v>32</v>
      </c>
      <c r="B53" s="9" t="inlineStr">
        <is>
          <t>W01, weather proof polyurethane paint, color to  engineer approval.</t>
        </is>
      </c>
      <c r="C53" s="37" t="inlineStr">
        <is>
          <t>m2</t>
        </is>
      </c>
      <c r="D53" s="37" t="n">
        <v>66</v>
      </c>
      <c r="E53" s="26" t="n"/>
      <c r="F53" s="10">
        <f>IF($E53="","",ROUND($D53*$E53,2))</f>
        <v/>
      </c>
    </row>
    <row r="54">
      <c r="A54" s="37" t="n">
        <v>33</v>
      </c>
      <c r="B54" s="9" t="inlineStr">
        <is>
          <t>Protection Colorless Paint.</t>
        </is>
      </c>
      <c r="C54" s="37" t="inlineStr">
        <is>
          <t>m2</t>
        </is>
      </c>
      <c r="D54" s="37" t="n">
        <v>60</v>
      </c>
      <c r="E54" s="26" t="n"/>
      <c r="F54" s="10">
        <f>IF($E54="","",ROUND($D54*$E54,2))</f>
        <v/>
      </c>
    </row>
    <row r="55">
      <c r="A55" s="11" t="n"/>
      <c r="B55" s="12" t="inlineStr">
        <is>
          <t>SPECIALTIES</t>
        </is>
      </c>
      <c r="C55" s="11" t="n"/>
      <c r="D55" s="11" t="n"/>
      <c r="E55" s="11" t="n"/>
      <c r="F55" s="11" t="n"/>
    </row>
    <row r="56">
      <c r="A56" s="11" t="n"/>
      <c r="B56" s="12" t="inlineStr">
        <is>
          <t>Signage (Stainless steel or to engineer approval )</t>
        </is>
      </c>
      <c r="C56" s="11" t="n"/>
      <c r="D56" s="11" t="n"/>
      <c r="E56" s="11" t="n"/>
      <c r="F56" s="11" t="n"/>
    </row>
    <row r="57">
      <c r="A57" s="37" t="n">
        <v>34</v>
      </c>
      <c r="B57" s="9" t="inlineStr">
        <is>
          <t>Toilet - Sign</t>
        </is>
      </c>
      <c r="C57" s="37" t="inlineStr">
        <is>
          <t>Nr.</t>
        </is>
      </c>
      <c r="D57" s="37" t="n">
        <v>1</v>
      </c>
      <c r="E57" s="26" t="n"/>
      <c r="F57" s="10">
        <f>IF($E57="","",ROUND($D57*$E57,2))</f>
        <v/>
      </c>
    </row>
    <row r="58">
      <c r="A58" s="11" t="n"/>
      <c r="B58" s="12" t="inlineStr">
        <is>
          <t>PLUMBING INSTALLATION</t>
        </is>
      </c>
      <c r="C58" s="11" t="n"/>
      <c r="D58" s="11" t="n"/>
      <c r="E58" s="11" t="n"/>
      <c r="F58" s="11" t="n"/>
    </row>
    <row r="59">
      <c r="A59" s="11" t="n"/>
      <c r="B59" s="12" t="inlineStr">
        <is>
          <t>WASTE, DRAINAGE &amp; VENT INSTALLATION</t>
        </is>
      </c>
      <c r="C59" s="11" t="n"/>
      <c r="D59" s="11" t="n"/>
      <c r="E59" s="11" t="n"/>
      <c r="F59" s="11" t="n"/>
    </row>
    <row r="60" ht="60" customHeight="1" s="30">
      <c r="A60" s="11" t="n"/>
      <c r="B60" s="12" t="inlineStr">
        <is>
          <t>Supply &amp; installation of UPVC sch40 pipes &amp; fittings according to the ASTM standard (FABCO or approved equal) for waste and drainage pipes  embedded in concrete slab, suspended on slab , hanged exposed , or layed underground. Price shall include all type of fittings, roof vent , supports, hook, labling , warning detectable tape , stainless steel fasteners and all excavation and quarrying. All to be done according to specifications, drawings, and  approval of the Engineer.</t>
        </is>
      </c>
      <c r="C60" s="11" t="n"/>
      <c r="D60" s="11" t="n"/>
      <c r="E60" s="11" t="n"/>
      <c r="F60" s="11" t="n"/>
    </row>
    <row r="61">
      <c r="A61" s="37" t="n">
        <v>38</v>
      </c>
      <c r="B61" s="9" t="inlineStr">
        <is>
          <t>Ø50 mm</t>
        </is>
      </c>
      <c r="C61" s="37" t="inlineStr">
        <is>
          <t>LM</t>
        </is>
      </c>
      <c r="D61" s="37" t="n">
        <v>26</v>
      </c>
      <c r="E61" s="26" t="n"/>
      <c r="F61" s="10">
        <f>IF($E61="","",ROUND($D61*$E61,2))</f>
        <v/>
      </c>
    </row>
    <row r="62">
      <c r="A62" s="11" t="n"/>
      <c r="B62" s="12" t="inlineStr">
        <is>
          <t>RAIN WATER INSTALLATION</t>
        </is>
      </c>
      <c r="C62" s="11" t="n"/>
      <c r="D62" s="11" t="n"/>
      <c r="E62" s="11" t="n"/>
      <c r="F62" s="11" t="n"/>
    </row>
    <row r="63">
      <c r="A63" s="11" t="n"/>
      <c r="B63" s="12" t="inlineStr">
        <is>
          <t>SANITARY FIXTURES AND ACCESSORIES</t>
        </is>
      </c>
      <c r="C63" s="11" t="n"/>
      <c r="D63" s="11" t="n"/>
      <c r="E63" s="11" t="n"/>
      <c r="F63" s="11" t="n"/>
    </row>
    <row r="64" ht="36" customHeight="1" s="30">
      <c r="A64" s="37" t="n">
        <v>40</v>
      </c>
      <c r="B64" s="9" t="inlineStr">
        <is>
          <t>Supply and install of   Water brass bibb ,  shall be from Local market brand to be approved from engineer . The rate shall include connection to water supply system and all necessary accessories. All shall be done according to the drawings, specifications and approval of the engineer.</t>
        </is>
      </c>
      <c r="C64" s="37" t="inlineStr">
        <is>
          <t>Nr.</t>
        </is>
      </c>
      <c r="D64" s="37" t="n">
        <v>2</v>
      </c>
      <c r="E64" s="26" t="n"/>
      <c r="F64" s="10">
        <f>IF($E64="","",ROUND($D64*$E64,2))</f>
        <v/>
      </c>
    </row>
    <row r="65" ht="36" customHeight="1" s="30">
      <c r="A65" s="37" t="n">
        <v>41</v>
      </c>
      <c r="B65" s="9" t="inlineStr">
        <is>
          <t>Supply &amp; installation of UPVC floor clean out (FABCO or approved equal) with all  connections , excavation , complete with all needed elbow and all types of fittings.All to be done according to the drawings, specification and approval of the Engineer.</t>
        </is>
      </c>
      <c r="C65" s="37" t="inlineStr">
        <is>
          <t>Nr.</t>
        </is>
      </c>
      <c r="D65" s="37" t="n">
        <v>3</v>
      </c>
      <c r="E65" s="26" t="n"/>
      <c r="F65" s="10">
        <f>IF($E65="","",ROUND($D65*$E65,2))</f>
        <v/>
      </c>
    </row>
    <row r="66" ht="48" customHeight="1" s="30">
      <c r="A66" s="37" t="n">
        <v>42</v>
      </c>
      <c r="B66" s="9" t="inlineStr">
        <is>
          <t>Supply &amp; installation of 110 mm diameter UPVC floor drain ( FABCO ) or approved equal with 15cm X 15cm square chrome plated cover (high quality), and multi inlet adjustable trap. The rate shall include excavation and backfilling for all connection with drain pipes and fixtures. All to be done according to the drawings, specifications and approval of the Engineer.</t>
        </is>
      </c>
      <c r="C66" s="37" t="inlineStr">
        <is>
          <t>Nr.</t>
        </is>
      </c>
      <c r="D66" s="37" t="n">
        <v>1</v>
      </c>
      <c r="E66" s="26" t="n"/>
      <c r="F66" s="10">
        <f>IF($E66="","",ROUND($D66*$E66,2))</f>
        <v/>
      </c>
    </row>
    <row r="67" ht="60" customHeight="1" s="30">
      <c r="A67" s="37" t="n">
        <v>43</v>
      </c>
      <c r="B67" s="9" t="inlineStr">
        <is>
          <t>Supply &amp; Installation of Best Quality Vitreous China Floor mounted toilet for disabled, white color, from Ideal standard or approved equal. Price shall include all fixation and supporting accessories,hand Rails, fittings, hard solid seat with soft close cover, the price includes connection to drainage system, and all civil works related to fixation .All to be done according to the drawings, specifications and approval of the Engineer.</t>
        </is>
      </c>
      <c r="C67" s="37" t="inlineStr">
        <is>
          <t>Nr.</t>
        </is>
      </c>
      <c r="D67" s="37" t="n">
        <v>1</v>
      </c>
      <c r="E67" s="26" t="n"/>
      <c r="F67" s="10">
        <f>IF($E67="","",ROUND($D67*$E67,2))</f>
        <v/>
      </c>
    </row>
    <row r="68" ht="48" customHeight="1" s="30">
      <c r="A68" s="37" t="n">
        <v>44</v>
      </c>
      <c r="B68" s="9" t="inlineStr">
        <is>
          <t>Supply &amp; installation of Best Quality Vitreous China Eastern Style water closet (Squatting pan) W.C white color, from Ideal standard or approved equal.Price shall include all fixation and supporting accessories, fittings, the price includes connection to drainage system, and all civil works related to fixation .All to be done according to the drawings, specifications and approval of the Engineer.</t>
        </is>
      </c>
      <c r="C68" s="37" t="inlineStr">
        <is>
          <t>Nr.</t>
        </is>
      </c>
      <c r="D68" s="37" t="n">
        <v>1</v>
      </c>
      <c r="E68" s="26" t="n"/>
      <c r="F68" s="10">
        <f>IF($E68="","",ROUND($D68*$E68,2))</f>
        <v/>
      </c>
    </row>
    <row r="69">
      <c r="A69" s="11" t="n"/>
      <c r="B69" s="12" t="inlineStr">
        <is>
          <t>DOMESTIC HOT AND COLD WATER SYSTEM</t>
        </is>
      </c>
      <c r="C69" s="11" t="n"/>
      <c r="D69" s="11" t="n"/>
      <c r="E69" s="11" t="n"/>
      <c r="F69" s="11" t="n"/>
    </row>
    <row r="70" ht="48" customHeight="1" s="30">
      <c r="A70" s="11" t="n"/>
      <c r="B70" s="12" t="inlineStr">
        <is>
          <t>Supply &amp; installation of type PPR pipes(PN20) from TECHNO or approved equal made for domestic hot &amp; cold water distribution pipes, the work shall include all required types of fittings, valves, required flow direction signs, hangers and all needed accessories. All shall be done as per drawings, specifications and the approval of the Engineer. All the sizes below represented the nominal diameter.</t>
        </is>
      </c>
      <c r="C70" s="11" t="n"/>
      <c r="D70" s="11" t="n"/>
      <c r="E70" s="11" t="n"/>
      <c r="F70" s="11" t="n"/>
    </row>
    <row r="71">
      <c r="A71" s="37" t="n">
        <v>45</v>
      </c>
      <c r="B71" s="9" t="inlineStr">
        <is>
          <t>Ditto but 25mm</t>
        </is>
      </c>
      <c r="C71" s="37" t="inlineStr">
        <is>
          <t>LM</t>
        </is>
      </c>
      <c r="D71" s="37" t="n">
        <v>20</v>
      </c>
      <c r="E71" s="26" t="n"/>
      <c r="F71" s="10">
        <f>IF($E71="","",ROUND($D71*$E71,2))</f>
        <v/>
      </c>
    </row>
    <row r="72">
      <c r="A72" s="37" t="n">
        <v>46</v>
      </c>
      <c r="B72" s="9" t="inlineStr">
        <is>
          <t>Ditto but 32mm</t>
        </is>
      </c>
      <c r="C72" s="37" t="inlineStr">
        <is>
          <t>LM</t>
        </is>
      </c>
      <c r="D72" s="37" t="n">
        <v>12</v>
      </c>
      <c r="E72" s="26" t="n"/>
      <c r="F72" s="10">
        <f>IF($E72="","",ROUND($D72*$E72,2))</f>
        <v/>
      </c>
    </row>
    <row r="73">
      <c r="A73" s="37" t="n">
        <v>48</v>
      </c>
      <c r="B73" s="9" t="inlineStr">
        <is>
          <t>Ditto but Centrifugal Wall Type Supply fan with Air Flow rate of [50] cfm.</t>
        </is>
      </c>
      <c r="C73" s="37" t="inlineStr">
        <is>
          <t>Nr.</t>
        </is>
      </c>
      <c r="D73" s="37" t="n">
        <v>2</v>
      </c>
      <c r="E73" s="26" t="n"/>
      <c r="F73" s="10">
        <f>IF($E73="","",ROUND($D73*$E73,2))</f>
        <v/>
      </c>
    </row>
    <row r="74">
      <c r="A74" s="11" t="n"/>
      <c r="B74" s="12" t="inlineStr">
        <is>
          <t>LIGHTING FIXTURES PROVISION</t>
        </is>
      </c>
      <c r="C74" s="11" t="n"/>
      <c r="D74" s="11" t="n"/>
      <c r="E74" s="11" t="n"/>
      <c r="F74" s="11" t="n"/>
    </row>
    <row r="75" ht="60" customHeight="1" s="30">
      <c r="A75" s="11" t="n"/>
      <c r="B75" s="12" t="inlineStr">
        <is>
          <t>Supply, Install, connect, test and ‎‎commission the following light fixtures: (The price include fixing of fixtures, tube/bulb  and electronic control drive from well knwon brand) and with specifications as shown in lighting fixtures drawing. The price shall include all ancillary works according to the drawing &amp; specs. 
The brand of Lighting Fixtures shall be (ALLRIGHT, ONE LIGHT or approved equal). Comprising:</t>
        </is>
      </c>
      <c r="C75" s="11" t="n"/>
      <c r="D75" s="11" t="n"/>
      <c r="E75" s="11" t="n"/>
      <c r="F75" s="11" t="n"/>
    </row>
    <row r="76">
      <c r="A76" s="37" t="n">
        <v>49</v>
      </c>
      <c r="B76" s="9" t="inlineStr">
        <is>
          <t>Type (2)</t>
        </is>
      </c>
      <c r="C76" s="37" t="inlineStr">
        <is>
          <t>Nr.</t>
        </is>
      </c>
      <c r="D76" s="37" t="n">
        <v>2</v>
      </c>
      <c r="E76" s="26" t="n"/>
      <c r="F76" s="10">
        <f>IF($E76="","",ROUND($D76*$E76,2))</f>
        <v/>
      </c>
    </row>
    <row r="77">
      <c r="A77" s="37" t="n">
        <v>50</v>
      </c>
      <c r="B77" s="9" t="inlineStr">
        <is>
          <t>Type (5)</t>
        </is>
      </c>
      <c r="C77" s="37" t="inlineStr">
        <is>
          <t>Nr.</t>
        </is>
      </c>
      <c r="D77" s="37" t="n">
        <v>2</v>
      </c>
      <c r="E77" s="26" t="n"/>
      <c r="F77" s="10">
        <f>IF($E77="","",ROUND($D77*$E77,2))</f>
        <v/>
      </c>
    </row>
    <row r="78">
      <c r="A78" s="37" t="n">
        <v>51</v>
      </c>
      <c r="B78" s="9" t="inlineStr">
        <is>
          <t>One way one gang weather proof  switch.</t>
        </is>
      </c>
      <c r="C78" s="37" t="inlineStr">
        <is>
          <t>Nr.</t>
        </is>
      </c>
      <c r="D78" s="37" t="n">
        <v>4</v>
      </c>
      <c r="E78" s="26" t="n"/>
      <c r="F78" s="10">
        <f>IF($E78="","",ROUND($D78*$E78,2))</f>
        <v/>
      </c>
    </row>
    <row r="79">
      <c r="A79" s="37" t="n">
        <v>52</v>
      </c>
      <c r="B79" s="9" t="inlineStr">
        <is>
          <t>Supply, Install, Connect, Test and Commission disconnect switch with enclousure , 20A Breaker.</t>
        </is>
      </c>
      <c r="C79" s="37" t="inlineStr">
        <is>
          <t>Nr.</t>
        </is>
      </c>
      <c r="D79" s="37" t="n">
        <v>1</v>
      </c>
      <c r="E79" s="26" t="n"/>
      <c r="F79" s="10">
        <f>IF($E79="","",ROUND($D79*$E79,2))</f>
        <v/>
      </c>
    </row>
    <row r="80" ht="48" customHeight="1" s="30">
      <c r="A80" s="37" t="n">
        <v>53</v>
      </c>
      <c r="B80" s="9" t="inlineStr">
        <is>
          <t>Lighting fixtures outlets points via wires of cross section 3x2.5 mm2 copper wires and wiring accessories as stated in load schedules and drawings via 20mm PVC Conduit, or as per drawing and specifications, for the main circuit/sub circuit up to the distribution panel. The control of this circuit is from any kind of switch, dimmer or controller. Maximum No of wires with in each 20mm conduits is 6 wires.</t>
        </is>
      </c>
      <c r="C80" s="37" t="inlineStr">
        <is>
          <t>Nr.</t>
        </is>
      </c>
      <c r="D80" s="37" t="n">
        <v>4</v>
      </c>
      <c r="E80" s="26" t="n"/>
      <c r="F80" s="10">
        <f>IF($E80="","",ROUND($D80*$E80,2))</f>
        <v/>
      </c>
    </row>
    <row r="81">
      <c r="A81" s="11" t="n"/>
      <c r="B81" s="12" t="inlineStr">
        <is>
          <t>SOAKAWAY PIT</t>
        </is>
      </c>
      <c r="C81" s="11" t="n"/>
      <c r="D81" s="11" t="n"/>
      <c r="E81" s="11" t="n"/>
      <c r="F81" s="11" t="n"/>
    </row>
    <row r="82" ht="48" customHeight="1" s="30">
      <c r="A82" s="37" t="n">
        <v>54</v>
      </c>
      <c r="B82" s="9" t="inlineStr">
        <is>
          <t>Soakaway pit, size 2500x1500mm (depth to be decided on site up to porous earth or sand layer), including Excavation, backfill, reinforced concrete removable cover, brick wall in (1:3) C/S mortar for all boundaries with filteration holes, gravel with different sizes. piping work, Heavy duty cast iron cover 600x600mm, and any other work to fullfill the job, as per structural details.</t>
        </is>
      </c>
      <c r="C82" s="37" t="inlineStr">
        <is>
          <t>Job</t>
        </is>
      </c>
      <c r="D82" s="37" t="n">
        <v>1</v>
      </c>
      <c r="E82" s="26" t="n"/>
      <c r="F82" s="10">
        <f>IF($E82="","",ROUND($D82*$E82,2))</f>
        <v/>
      </c>
    </row>
    <row r="83" ht="48" customHeight="1" s="30">
      <c r="A83" s="37" t="n"/>
      <c r="B83" s="9" t="inlineStr">
        <is>
          <t>Supply and installation of handrails for the ramp, along with side grab bars for the accessible seating, fabricated from 1.5-inch diameter circular steel pipes with a thickness of 1.5 mm, including all finishing works such as surface preparation, polishing, and application of anti-rust primer, followed by final painting in a color as specified by the supervising engineer.</t>
        </is>
      </c>
      <c r="C83" s="37" t="inlineStr">
        <is>
          <t>Job</t>
        </is>
      </c>
      <c r="D83" s="37" t="n">
        <v>1</v>
      </c>
      <c r="E83" s="26" t="n"/>
      <c r="F83" s="10">
        <f>IF($E83="","",ROUND($D83*$E83,2))</f>
        <v/>
      </c>
    </row>
    <row r="85">
      <c r="B85" s="36" t="inlineStr">
        <is>
          <t>TOTAL PER LATRINE UNIT (USD)</t>
        </is>
      </c>
      <c r="C85" s="33" t="n"/>
      <c r="D85" s="33" t="n"/>
      <c r="E85" s="34" t="n"/>
      <c r="F85" s="14">
        <f>IF(COUNT($E$6:$E$83)=0,"",ROUND(SUM($F$6:$F$83),2))</f>
        <v/>
      </c>
    </row>
    <row r="86">
      <c r="B86" s="32" t="inlineStr">
        <is>
          <t>Number of latrine units</t>
        </is>
      </c>
      <c r="C86" s="33" t="n"/>
      <c r="D86" s="33" t="n"/>
      <c r="E86" s="34" t="n"/>
      <c r="F86" s="16" t="n">
        <v>23</v>
      </c>
    </row>
    <row r="87">
      <c r="B87" s="35" t="inlineStr">
        <is>
          <t>CONSTRUCTION SUBTOTAL — 23 units (USD)</t>
        </is>
      </c>
      <c r="C87" s="33" t="n"/>
      <c r="D87" s="33" t="n"/>
      <c r="E87" s="34" t="n"/>
      <c r="F87" s="18">
        <f>IF($F85="","",ROUND($F85*$F86,2))</f>
        <v/>
      </c>
    </row>
    <row r="89">
      <c r="A89" s="11" t="n"/>
      <c r="B89" s="21" t="inlineStr">
        <is>
          <t>MOBILIZATION AND SITE ESTABLISHMENT</t>
        </is>
      </c>
      <c r="C89" s="11" t="n"/>
      <c r="D89" s="11" t="n"/>
      <c r="E89" s="11" t="n"/>
      <c r="F89" s="11" t="n"/>
    </row>
    <row r="90" ht="41.85" customHeight="1" s="30">
      <c r="B90" s="31" t="inlineStr">
        <is>
          <t>Priced once per locality, not per latrine. Covers transport of materials, plant and personnel to the locality, temporary facilities, storage and security of materials on site, and demobilization. The rates above cover the latrine unit itself. The sites column is completed by Muslim Aid from the Locations sheet; price only the localities that carry sites. Localities showing zero sites receive no Lot 1 work and need no rate; they appear because they receive Lot 3 only.</t>
        </is>
      </c>
    </row>
    <row r="91" ht="26.1" customHeight="1" s="30">
      <c r="A91" s="7" t="inlineStr">
        <is>
          <t>No.</t>
        </is>
      </c>
      <c r="B91" s="7" t="inlineStr">
        <is>
          <t>Locality</t>
        </is>
      </c>
      <c r="C91" s="7" t="inlineStr">
        <is>
          <t>State</t>
        </is>
      </c>
      <c r="D91" s="7" t="inlineStr">
        <is>
          <t>Sites</t>
        </is>
      </c>
      <c r="E91" s="7" t="inlineStr">
        <is>
          <t>Rate per locality (USD)</t>
        </is>
      </c>
      <c r="F91" s="7" t="inlineStr">
        <is>
          <t>Amount (USD)</t>
        </is>
      </c>
    </row>
    <row r="92">
      <c r="A92" s="37" t="n">
        <v>1</v>
      </c>
      <c r="B92" s="37" t="inlineStr">
        <is>
          <t>Sharg Al Jazeera</t>
        </is>
      </c>
      <c r="C92" s="37" t="inlineStr">
        <is>
          <t>AlJazeera</t>
        </is>
      </c>
      <c r="D92" s="37">
        <f>COUNTIFS(Locations!$C$5:$C$37,$B92,Locations!$E$5:$E$37,1)</f>
        <v/>
      </c>
      <c r="E92" s="26" t="n"/>
      <c r="F92" s="10">
        <f>IF(OR($E92="",$D92=0),"",ROUND($E92,2))</f>
        <v/>
      </c>
    </row>
    <row r="93">
      <c r="A93" s="37" t="n">
        <v>2</v>
      </c>
      <c r="B93" s="37" t="inlineStr">
        <is>
          <t>Medani Al Kubra</t>
        </is>
      </c>
      <c r="C93" s="37" t="inlineStr">
        <is>
          <t>AlJazeera</t>
        </is>
      </c>
      <c r="D93" s="37">
        <f>COUNTIFS(Locations!$C$5:$C$37,$B93,Locations!$E$5:$E$37,1)</f>
        <v/>
      </c>
      <c r="E93" s="26" t="n"/>
      <c r="F93" s="10">
        <f>IF(OR($E93="",$D93=0),"",ROUND($E93,2))</f>
        <v/>
      </c>
    </row>
    <row r="94">
      <c r="A94" s="37" t="n">
        <v>3</v>
      </c>
      <c r="B94" s="37" t="inlineStr">
        <is>
          <t>Um Al Qura</t>
        </is>
      </c>
      <c r="C94" s="37" t="inlineStr">
        <is>
          <t>AlJazeera</t>
        </is>
      </c>
      <c r="D94" s="37">
        <f>COUNTIFS(Locations!$C$5:$C$37,$B94,Locations!$E$5:$E$37,1)</f>
        <v/>
      </c>
      <c r="E94" s="26" t="n"/>
      <c r="F94" s="10">
        <f>IF(OR($E94="",$D94=0),"",ROUND($E94,2))</f>
        <v/>
      </c>
    </row>
    <row r="95">
      <c r="A95" s="37" t="n">
        <v>4</v>
      </c>
      <c r="B95" s="37" t="inlineStr">
        <is>
          <t>Al Kamlin</t>
        </is>
      </c>
      <c r="C95" s="37" t="inlineStr">
        <is>
          <t>AlJazeera</t>
        </is>
      </c>
      <c r="D95" s="37">
        <f>COUNTIFS(Locations!$C$5:$C$37,$B95,Locations!$E$5:$E$37,1)</f>
        <v/>
      </c>
      <c r="E95" s="26" t="n"/>
      <c r="F95" s="10">
        <f>IF(OR($E95="",$D95=0),"",ROUND($E95,2))</f>
        <v/>
      </c>
    </row>
    <row r="96">
      <c r="A96" s="37" t="n">
        <v>5</v>
      </c>
      <c r="B96" s="37" t="inlineStr">
        <is>
          <t>Al Manaqil</t>
        </is>
      </c>
      <c r="C96" s="37" t="inlineStr">
        <is>
          <t>AlJazeera</t>
        </is>
      </c>
      <c r="D96" s="37">
        <f>COUNTIFS(Locations!$C$5:$C$37,$B96,Locations!$E$5:$E$37,1)</f>
        <v/>
      </c>
      <c r="E96" s="26" t="n"/>
      <c r="F96" s="10">
        <f>IF(OR($E96="",$D96=0),"",ROUND($E96,2))</f>
        <v/>
      </c>
    </row>
    <row r="97">
      <c r="A97" s="37" t="n">
        <v>6</v>
      </c>
      <c r="B97" s="37" t="inlineStr">
        <is>
          <t>Al Qurashi</t>
        </is>
      </c>
      <c r="C97" s="37" t="inlineStr">
        <is>
          <t>AlJazeera</t>
        </is>
      </c>
      <c r="D97" s="37">
        <f>COUNTIFS(Locations!$C$5:$C$37,$B97,Locations!$E$5:$E$37,1)</f>
        <v/>
      </c>
      <c r="E97" s="26" t="n"/>
      <c r="F97" s="10">
        <f>IF(OR($E97="",$D97=0),"",ROUND($E97,2))</f>
        <v/>
      </c>
    </row>
    <row r="98">
      <c r="A98" s="37" t="n">
        <v>7</v>
      </c>
      <c r="B98" s="37" t="inlineStr">
        <is>
          <t>Janoub Al Jazeera</t>
        </is>
      </c>
      <c r="C98" s="37" t="inlineStr">
        <is>
          <t>AlJazeera</t>
        </is>
      </c>
      <c r="D98" s="37">
        <f>COUNTIFS(Locations!$C$5:$C$37,$B98,Locations!$E$5:$E$37,1)</f>
        <v/>
      </c>
      <c r="E98" s="26" t="n"/>
      <c r="F98" s="10">
        <f>IF(OR($E98="",$D98=0),"",ROUND($E98,2))</f>
        <v/>
      </c>
    </row>
    <row r="99">
      <c r="A99" s="37" t="n">
        <v>8</v>
      </c>
      <c r="B99" s="37" t="inlineStr">
        <is>
          <t>Bahri</t>
        </is>
      </c>
      <c r="C99" s="37" t="inlineStr">
        <is>
          <t>Khartoum</t>
        </is>
      </c>
      <c r="D99" s="37">
        <f>COUNTIFS(Locations!$C$5:$C$37,$B99,Locations!$E$5:$E$37,1)</f>
        <v/>
      </c>
      <c r="E99" s="26" t="n"/>
      <c r="F99" s="10">
        <f>IF(OR($E99="",$D99=0),"",ROUND($E99,2))</f>
        <v/>
      </c>
    </row>
    <row r="100">
      <c r="A100" s="37" t="n">
        <v>9</v>
      </c>
      <c r="B100" s="37" t="inlineStr">
        <is>
          <t>Jabal Awlia</t>
        </is>
      </c>
      <c r="C100" s="37" t="inlineStr">
        <is>
          <t>Khartoum</t>
        </is>
      </c>
      <c r="D100" s="37">
        <f>COUNTIFS(Locations!$C$5:$C$37,$B100,Locations!$E$5:$E$37,1)</f>
        <v/>
      </c>
      <c r="E100" s="26" t="n"/>
      <c r="F100" s="10">
        <f>IF(OR($E100="",$D100=0),"",ROUND($E100,2))</f>
        <v/>
      </c>
    </row>
    <row r="101">
      <c r="A101" s="37" t="n">
        <v>10</v>
      </c>
      <c r="B101" s="37" t="inlineStr">
        <is>
          <t>Kararri</t>
        </is>
      </c>
      <c r="C101" s="37" t="inlineStr">
        <is>
          <t>Khartoum</t>
        </is>
      </c>
      <c r="D101" s="37">
        <f>COUNTIFS(Locations!$C$5:$C$37,$B101,Locations!$E$5:$E$37,1)</f>
        <v/>
      </c>
      <c r="E101" s="26" t="n"/>
      <c r="F101" s="10">
        <f>IF(OR($E101="",$D101=0),"",ROUND($E101,2))</f>
        <v/>
      </c>
    </row>
    <row r="102">
      <c r="B102" s="32" t="inlineStr">
        <is>
          <t>MOBILIZATION SUBTOTAL (USD)</t>
        </is>
      </c>
      <c r="C102" s="34" t="n"/>
      <c r="D102" s="15">
        <f>SUM($D$92:$D$101)</f>
        <v/>
      </c>
      <c r="E102" s="13" t="n"/>
      <c r="F102" s="16">
        <f>IF(COUNT($E$92:$E$101)=0,"",ROUND(SUM($F$92:$F$101),2))</f>
        <v/>
      </c>
    </row>
    <row r="104">
      <c r="B104" s="35" t="inlineStr">
        <is>
          <t>LOT 1 TOTAL — construction and mobilization (USD)</t>
        </is>
      </c>
      <c r="C104" s="33" t="n"/>
      <c r="D104" s="33" t="n"/>
      <c r="E104" s="34" t="n"/>
      <c r="F104" s="18">
        <f>IF($F$87="","",ROUND($F$87+IF($F$102="",0,$F$102),2))</f>
        <v/>
      </c>
    </row>
    <row r="106">
      <c r="B106" s="29" t="n"/>
    </row>
  </sheetData>
  <sheetProtection selectLockedCells="0" selectUnlockedCells="0" sheet="1" objects="1" insertRows="1" insertHyperlinks="1" autoFilter="1" scenarios="1" formatColumns="1" deleteColumns="1" insertColumns="1" pivotTables="1" deleteRows="1" formatCells="1" formatRows="1" sort="1" password="8A14"/>
  <mergeCells count="7">
    <mergeCell ref="B106:F106"/>
    <mergeCell ref="B90:F90"/>
    <mergeCell ref="B86:E86"/>
    <mergeCell ref="B87:E87"/>
    <mergeCell ref="B104:E104"/>
    <mergeCell ref="B102:C102"/>
    <mergeCell ref="B85:E85"/>
  </mergeCells>
  <conditionalFormatting sqref="B89">
    <cfRule type="expression" priority="1" dxfId="1">
      <formula>LEFT($B$89,10)="INCOMPLETE"</formula>
    </cfRule>
    <cfRule type="expression" priority="2" dxfId="0">
      <formula>LEFT($B$89,8)="Complete"</formula>
    </cfRule>
  </conditionalFormatting>
  <pageMargins left="0.75" right="0.75" top="1" bottom="1" header="0.5" footer="0.5"/>
  <pageSetup orientation="portrait" scale="68"/>
  <colBreaks count="1" manualBreakCount="1">
    <brk id="1" min="0" max="105" man="1"/>
  </colBreaks>
</worksheet>
</file>

<file path=xl/worksheets/sheet4.xml><?xml version="1.0" encoding="utf-8"?>
<worksheet xmlns="http://schemas.openxmlformats.org/spreadsheetml/2006/main">
  <sheetPr>
    <outlinePr summaryBelow="1" summaryRight="1"/>
    <pageSetUpPr/>
  </sheetPr>
  <dimension ref="A1:F8"/>
  <sheetViews>
    <sheetView workbookViewId="0">
      <pane ySplit="5" topLeftCell="A6" activePane="bottomLeft" state="frozen"/>
      <selection pane="bottomLeft" activeCell="F6" sqref="F6"/>
    </sheetView>
  </sheetViews>
  <sheetFormatPr baseColWidth="8" defaultRowHeight="15"/>
  <cols>
    <col width="6" customWidth="1" style="30" min="1" max="1"/>
    <col width="86" customWidth="1" style="30" min="2" max="2"/>
    <col width="9" customWidth="1" style="30" min="3" max="3"/>
    <col width="8" customWidth="1" style="30" min="4" max="4"/>
    <col width="13" customWidth="1" style="30" min="5" max="5"/>
    <col width="14" customWidth="1" style="30" min="6" max="6"/>
  </cols>
  <sheetData>
    <row r="1" ht="18" customHeight="1" s="30">
      <c r="A1" s="6" t="inlineStr">
        <is>
          <t>Lot 2 — Supply and installation of overhead water tanks and water supply systems</t>
        </is>
      </c>
    </row>
    <row r="2">
      <c r="A2" s="2" t="inlineStr">
        <is>
          <t>Priced per facility, then multiplied by the quantity shown. Rates in US Dollars.</t>
        </is>
      </c>
    </row>
    <row r="3">
      <c r="A3" s="2" t="inlineStr">
        <is>
          <t>ITT-SUD-KHT-2026-004 · yellow cells only</t>
        </is>
      </c>
    </row>
    <row r="5" ht="30" customHeight="1" s="30">
      <c r="A5" s="7" t="inlineStr">
        <is>
          <t>No.</t>
        </is>
      </c>
      <c r="B5" s="7" t="inlineStr">
        <is>
          <t>Description</t>
        </is>
      </c>
      <c r="C5" s="7" t="inlineStr">
        <is>
          <t>Unit</t>
        </is>
      </c>
      <c r="D5" s="7" t="inlineStr">
        <is>
          <t>Qty</t>
        </is>
      </c>
      <c r="E5" s="7" t="inlineStr">
        <is>
          <t>Rate (USD)</t>
        </is>
      </c>
      <c r="F5" s="7" t="inlineStr">
        <is>
          <t>Amount (USD)</t>
        </is>
      </c>
    </row>
    <row r="6" ht="54" customHeight="1" s="30">
      <c r="A6" s="37" t="n">
        <v>1</v>
      </c>
      <c r="B6" s="9" t="inlineStr">
        <is>
          <t>Supply and installation of Tiga tank, size 1,000 liter, overhead type, mounted on a supporting structure over the latrine roof, including the supporting steelwork, fixings, inlet and outlet connections, and all pipework, valves and tap connections to make a complete and working installation.</t>
        </is>
      </c>
      <c r="C6" s="37" t="inlineStr">
        <is>
          <t>Nr</t>
        </is>
      </c>
      <c r="D6" s="37" t="n">
        <v>23</v>
      </c>
      <c r="E6" s="26" t="n"/>
      <c r="F6" s="10">
        <f>IF(OR($E6="",NOT(ISNUMBER($D6))),"",ROUND($D6*$E6,2))</f>
        <v/>
      </c>
    </row>
    <row r="8">
      <c r="B8" s="17" t="inlineStr">
        <is>
          <t>LOT 2 TOTAL (USD)</t>
        </is>
      </c>
      <c r="C8" s="13" t="n"/>
      <c r="D8" s="13" t="n"/>
      <c r="E8" s="13" t="n"/>
      <c r="F8" s="18">
        <f>IF(COUNT($E$6:$E$6)=0,"",ROUND(SUM($F$6:$F$6),2))</f>
        <v/>
      </c>
    </row>
  </sheetData>
  <sheetProtection selectLockedCells="0" selectUnlockedCells="0" sheet="1" objects="1" insertRows="1" insertHyperlinks="1" autoFilter="1" scenarios="1" formatColumns="1" deleteColumns="1" insertColumns="1" pivotTables="1" deleteRows="1" formatCells="1" formatRows="1" sort="1" password="8A14"/>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
  <sheetViews>
    <sheetView workbookViewId="0">
      <pane ySplit="5" topLeftCell="A6" activePane="bottomLeft" state="frozen"/>
      <selection pane="bottomLeft" activeCell="B6" sqref="B6"/>
    </sheetView>
  </sheetViews>
  <sheetFormatPr baseColWidth="8" defaultRowHeight="15"/>
  <cols>
    <col width="6" customWidth="1" style="30" min="1" max="1"/>
    <col width="86" customWidth="1" style="30" min="2" max="2"/>
    <col width="9" customWidth="1" style="30" min="3" max="3"/>
    <col width="8" customWidth="1" style="30" min="4" max="4"/>
    <col width="13" customWidth="1" style="30" min="5" max="5"/>
    <col width="14" customWidth="1" style="30" min="6" max="6"/>
  </cols>
  <sheetData>
    <row r="1" ht="18" customHeight="1" s="30">
      <c r="A1" s="6" t="inlineStr">
        <is>
          <t>Lot 3 — Supply, delivery and installation of water pumps at nutrition centres</t>
        </is>
      </c>
    </row>
    <row r="2">
      <c r="A2" s="2" t="inlineStr">
        <is>
          <t>Rates in US Dollars, for the pump delivered, installed, commissioned and handed over.</t>
        </is>
      </c>
    </row>
    <row r="3">
      <c r="A3" s="2" t="inlineStr">
        <is>
          <t>ITT-SUD-KHT-2026-004 · yellow cells only</t>
        </is>
      </c>
    </row>
    <row r="5" ht="30" customHeight="1" s="30">
      <c r="A5" s="7" t="inlineStr">
        <is>
          <t>No.</t>
        </is>
      </c>
      <c r="B5" s="7" t="inlineStr">
        <is>
          <t>Description</t>
        </is>
      </c>
      <c r="C5" s="7" t="inlineStr">
        <is>
          <t>Unit</t>
        </is>
      </c>
      <c r="D5" s="7" t="inlineStr">
        <is>
          <t>Qty</t>
        </is>
      </c>
      <c r="E5" s="7" t="inlineStr">
        <is>
          <t>Rate (USD)</t>
        </is>
      </c>
      <c r="F5" s="7" t="inlineStr">
        <is>
          <t>Amount (USD)</t>
        </is>
      </c>
    </row>
    <row r="6" ht="54" customFormat="1" customHeight="1" s="25">
      <c r="A6" s="22" t="n">
        <v>1</v>
      </c>
      <c r="B6" s="23" t="inlineStr">
        <is>
          <t>Supply, delivery and installation of a 0.5 HP surface water pump, Petro Italian brand or approved equal, including electrical connection and control, pipework, commissioning, and basic operation and maintenance training for facility staff. Manufacturer's warranty of not less than 12 months from handover.</t>
        </is>
      </c>
      <c r="C6" s="22" t="inlineStr">
        <is>
          <t>Nr</t>
        </is>
      </c>
      <c r="D6" s="22" t="n">
        <v>10</v>
      </c>
      <c r="E6" s="27" t="n"/>
      <c r="F6" s="24">
        <f>IF($E6="","",ROUND($D6*$E6,2))</f>
        <v/>
      </c>
    </row>
    <row r="8">
      <c r="B8" s="17" t="inlineStr">
        <is>
          <t>LOT 3 TOTAL (USD)</t>
        </is>
      </c>
      <c r="C8" s="13" t="n"/>
      <c r="D8" s="13" t="n"/>
      <c r="E8" s="13" t="n"/>
      <c r="F8" s="18">
        <f>IF($E6="","",$F6)</f>
        <v/>
      </c>
    </row>
  </sheetData>
  <sheetProtection selectLockedCells="0" selectUnlockedCells="0" sheet="1" objects="1" insertRows="1" insertHyperlinks="1" autoFilter="1" scenarios="1" formatColumns="1" deleteColumns="1" insertColumns="1" pivotTables="1" deleteRows="1" formatCells="1" formatRows="1" sort="1" password="8A14"/>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0"/>
  <sheetViews>
    <sheetView workbookViewId="0">
      <selection activeCell="C5" sqref="C5"/>
    </sheetView>
  </sheetViews>
  <sheetFormatPr baseColWidth="8" defaultRowHeight="15"/>
  <cols>
    <col width="14.28515625" customWidth="1" style="30" min="1" max="1"/>
    <col width="62" customWidth="1" style="30" min="2" max="2"/>
    <col width="17" customWidth="1" style="30" min="3" max="3"/>
    <col width="22" customWidth="1" style="30" min="4" max="4"/>
  </cols>
  <sheetData>
    <row r="1" ht="18" customHeight="1" s="30">
      <c r="A1" s="6" t="inlineStr">
        <is>
          <t>Annex G — Summary of financial offer</t>
        </is>
      </c>
    </row>
    <row r="2">
      <c r="A2" s="2" t="inlineStr">
        <is>
          <t>ITT-SUD-KHT-2026-004 · complete, sign and stamp. Submit in the FINANCIAL file only.</t>
        </is>
      </c>
    </row>
    <row r="4">
      <c r="A4" s="19" t="inlineStr">
        <is>
          <t>Lot</t>
        </is>
      </c>
      <c r="B4" s="19" t="inlineStr">
        <is>
          <t>Description</t>
        </is>
      </c>
      <c r="C4" s="19" t="inlineStr">
        <is>
          <t>Total (USD)</t>
        </is>
      </c>
      <c r="D4" s="19" t="inlineStr">
        <is>
          <t>Bidding for this lot?</t>
        </is>
      </c>
    </row>
    <row r="5">
      <c r="A5" s="37" t="inlineStr">
        <is>
          <t>1</t>
        </is>
      </c>
      <c r="B5" s="37" t="inlineStr">
        <is>
          <t>Construction of 23 VIP latrine units</t>
        </is>
      </c>
      <c r="C5" s="10">
        <f>'Lot 1 - Latrines'!$F$104</f>
        <v/>
      </c>
      <c r="D5" s="37">
        <f>IF($C5="","No","Yes")</f>
        <v/>
      </c>
    </row>
    <row r="6">
      <c r="A6" s="37" t="inlineStr">
        <is>
          <t>2</t>
        </is>
      </c>
      <c r="B6" s="37" t="inlineStr">
        <is>
          <t>Overhead water tanks and water supply systems</t>
        </is>
      </c>
      <c r="C6" s="10">
        <f>'Lot 2 - Water tanks'!$F$8</f>
        <v/>
      </c>
      <c r="D6" s="37">
        <f>IF($C6="","No","Yes")</f>
        <v/>
      </c>
    </row>
    <row r="7">
      <c r="A7" s="37" t="inlineStr">
        <is>
          <t>3</t>
        </is>
      </c>
      <c r="B7" s="37" t="inlineStr">
        <is>
          <t>Water pumps at nutrition centres</t>
        </is>
      </c>
      <c r="C7" s="10">
        <f>'Lot 3 - Water pumps'!$F$8</f>
        <v/>
      </c>
      <c r="D7" s="37">
        <f>IF($C7="","No","Yes")</f>
        <v/>
      </c>
    </row>
    <row r="9">
      <c r="B9" s="17" t="inlineStr">
        <is>
          <t>TOTAL, ALL LOTS BID (USD)</t>
        </is>
      </c>
      <c r="C9" s="18">
        <f>IF(COUNT($C$5:$C$7)=0,"",ROUND(SUM($C$5:$C$7),2))</f>
        <v/>
      </c>
      <c r="D9" s="13" t="n"/>
    </row>
    <row r="11">
      <c r="A11" s="4" t="n"/>
      <c r="B11" s="4" t="n"/>
    </row>
    <row r="13">
      <c r="A13" s="37" t="inlineStr">
        <is>
          <t>Price validity (days, minimum 90)</t>
        </is>
      </c>
      <c r="B13" s="34" t="n"/>
      <c r="C13" s="28" t="n"/>
    </row>
    <row r="14">
      <c r="A14" s="37" t="inlineStr">
        <is>
          <t>Delivery or completion period offered (calendar days from contract signature)</t>
        </is>
      </c>
      <c r="B14" s="34" t="n"/>
      <c r="C14" s="28" t="n"/>
    </row>
    <row r="15">
      <c r="A15" s="37" t="inlineStr">
        <is>
          <t>Payment terms proposed</t>
        </is>
      </c>
      <c r="B15" s="34" t="n"/>
      <c r="C15" s="28" t="n"/>
    </row>
    <row r="16">
      <c r="A16" s="37" t="inlineStr">
        <is>
          <t>Company name</t>
        </is>
      </c>
      <c r="B16" s="34" t="n"/>
      <c r="C16" s="28" t="n"/>
    </row>
    <row r="17">
      <c r="A17" s="37" t="inlineStr">
        <is>
          <t>Name of authorized signatory</t>
        </is>
      </c>
      <c r="B17" s="34" t="n"/>
      <c r="C17" s="28" t="n"/>
    </row>
    <row r="18">
      <c r="A18" s="37" t="inlineStr">
        <is>
          <t>Position</t>
        </is>
      </c>
      <c r="B18" s="34" t="n"/>
      <c r="C18" s="28" t="n"/>
    </row>
    <row r="19">
      <c r="A19" s="37" t="inlineStr">
        <is>
          <t>Signature and company stamp</t>
        </is>
      </c>
      <c r="B19" s="34" t="n"/>
      <c r="C19" s="28" t="n"/>
    </row>
    <row r="20">
      <c r="A20" s="37" t="inlineStr">
        <is>
          <t>Date</t>
        </is>
      </c>
      <c r="B20" s="34" t="n"/>
      <c r="C20" s="28" t="n"/>
    </row>
  </sheetData>
  <sheetProtection selectLockedCells="0" selectUnlockedCells="0" sheet="1" objects="1" insertRows="1" insertHyperlinks="1" autoFilter="1" scenarios="1" formatColumns="1" deleteColumns="1" insertColumns="1" pivotTables="1" deleteRows="1" formatCells="1" formatRows="1" sort="1" password="8A14"/>
  <mergeCells count="8">
    <mergeCell ref="A20:B20"/>
    <mergeCell ref="A16:B16"/>
    <mergeCell ref="A15:B15"/>
    <mergeCell ref="A19:B19"/>
    <mergeCell ref="A13:B13"/>
    <mergeCell ref="A14:B14"/>
    <mergeCell ref="A17:B17"/>
    <mergeCell ref="A18:B1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2026-09-09T07:21:47Z</dcterms:created>
  <dcterms:modified xmlns:dcterms="http://purl.org/dc/terms/" xmlns:xsi="http://www.w3.org/2001/XMLSchema-instance" xsi:type="dcterms:W3CDTF">2026-10-06T16:00:35Z</dcterms:modified>
  <cp:lastModifiedBy>Administrator</cp:lastModifiedBy>
</cp:coreProperties>
</file>